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Calculator" sheetId="1" r:id="rId1"/>
    <sheet name="Equations" sheetId="2" r:id="rId2"/>
  </sheets>
  <definedNames>
    <definedName name="_xlnm.Print_Area" localSheetId="0">'Calculator'!$C$2:$N$52</definedName>
  </definedNames>
  <calcPr fullCalcOnLoad="1"/>
</workbook>
</file>

<file path=xl/comments1.xml><?xml version="1.0" encoding="utf-8"?>
<comments xmlns="http://schemas.openxmlformats.org/spreadsheetml/2006/main">
  <authors>
    <author>CSUCI User</author>
  </authors>
  <commentList>
    <comment ref="D8" authorId="0">
      <text>
        <r>
          <rPr>
            <sz val="8"/>
            <rFont val="Tahoma"/>
            <family val="2"/>
          </rPr>
          <t xml:space="preserve">Annual Compensation.
</t>
        </r>
      </text>
    </comment>
    <comment ref="D12" authorId="0">
      <text>
        <r>
          <rPr>
            <sz val="8"/>
            <rFont val="Tahoma"/>
            <family val="2"/>
          </rPr>
          <t>Academic Year Full Time Monthly Base</t>
        </r>
      </text>
    </comment>
    <comment ref="D16" authorId="0">
      <text>
        <r>
          <rPr>
            <sz val="8"/>
            <rFont val="Tahoma"/>
            <family val="2"/>
          </rPr>
          <t>12 Mo. Full Time Monthly Base</t>
        </r>
      </text>
    </comment>
    <comment ref="D20" authorId="0">
      <text>
        <r>
          <rPr>
            <sz val="8"/>
            <rFont val="Tahoma"/>
            <family val="2"/>
          </rPr>
          <t>Full Time Monthly Base</t>
        </r>
      </text>
    </comment>
    <comment ref="D24" authorId="0">
      <text>
        <r>
          <rPr>
            <sz val="8"/>
            <rFont val="Tahoma"/>
            <family val="2"/>
          </rPr>
          <t>Full Time Monthly Base</t>
        </r>
      </text>
    </comment>
    <comment ref="D28" authorId="0">
      <text>
        <r>
          <rPr>
            <sz val="8"/>
            <rFont val="Tahoma"/>
            <family val="2"/>
          </rPr>
          <t>Full Time Monthly Base</t>
        </r>
      </text>
    </comment>
    <comment ref="D32" authorId="0">
      <text>
        <r>
          <rPr>
            <sz val="8"/>
            <rFont val="Tahoma"/>
            <family val="2"/>
          </rPr>
          <t>Chair Rate</t>
        </r>
      </text>
    </comment>
    <comment ref="F20" authorId="0">
      <text>
        <r>
          <rPr>
            <sz val="8"/>
            <rFont val="Tahoma"/>
            <family val="2"/>
          </rPr>
          <t>Pay Raise Percentage</t>
        </r>
      </text>
    </comment>
    <comment ref="F24" authorId="0">
      <text>
        <r>
          <rPr>
            <sz val="8"/>
            <rFont val="Tahoma"/>
            <family val="2"/>
          </rPr>
          <t>Pay Cut Percentage</t>
        </r>
      </text>
    </comment>
    <comment ref="F28" authorId="0">
      <text>
        <r>
          <rPr>
            <sz val="8"/>
            <rFont val="Tahoma"/>
            <family val="2"/>
          </rPr>
          <t>Admin. Percentage of Assignment</t>
        </r>
      </text>
    </comment>
    <comment ref="F32" authorId="0">
      <text>
        <r>
          <rPr>
            <sz val="8"/>
            <rFont val="Tahoma"/>
            <family val="2"/>
          </rPr>
          <t>Admin. Percentage of Assignment</t>
        </r>
      </text>
    </comment>
    <comment ref="H28" authorId="0">
      <text>
        <r>
          <rPr>
            <sz val="8"/>
            <rFont val="Tahoma"/>
            <family val="2"/>
          </rPr>
          <t>Pay Raise Percentage</t>
        </r>
      </text>
    </comment>
    <comment ref="H32" authorId="0">
      <text>
        <r>
          <rPr>
            <sz val="8"/>
            <rFont val="Tahoma"/>
            <family val="2"/>
          </rPr>
          <t>Pay Raise Percentage</t>
        </r>
      </text>
    </comment>
    <comment ref="J28" authorId="0">
      <text>
        <r>
          <rPr>
            <sz val="8"/>
            <rFont val="Tahoma"/>
            <family val="2"/>
          </rPr>
          <t>Chair Stipend</t>
        </r>
      </text>
    </comment>
    <comment ref="J32" authorId="0">
      <text>
        <r>
          <rPr>
            <sz val="8"/>
            <rFont val="Tahoma"/>
            <family val="2"/>
          </rPr>
          <t>Chair Stipend</t>
        </r>
      </text>
    </comment>
  </commentList>
</comments>
</file>

<file path=xl/sharedStrings.xml><?xml version="1.0" encoding="utf-8"?>
<sst xmlns="http://schemas.openxmlformats.org/spreadsheetml/2006/main" count="81" uniqueCount="59">
  <si>
    <t>12 Month to AY</t>
  </si>
  <si>
    <t>Bm=By*0.85</t>
  </si>
  <si>
    <t>AY to 12 Month</t>
  </si>
  <si>
    <t>By=Bm*1.1764706</t>
  </si>
  <si>
    <t>Base to Chair</t>
  </si>
  <si>
    <t>Chair to Base</t>
  </si>
  <si>
    <t>Raise to New Base</t>
  </si>
  <si>
    <t>Pay Cut to New Base</t>
  </si>
  <si>
    <t>Base</t>
  </si>
  <si>
    <t>C=(B*((Pr*A)+1)+S)</t>
  </si>
  <si>
    <t>B=(C-S)/(((Pr*A)+1))</t>
  </si>
  <si>
    <t>Bn=B*Pr+B</t>
  </si>
  <si>
    <t>Bn=B-(B*Pc)</t>
  </si>
  <si>
    <t>B=Full Time Monthly Base</t>
  </si>
  <si>
    <t xml:space="preserve">     Bn=New Full Time Monthly Base</t>
  </si>
  <si>
    <t xml:space="preserve">     By=Academic Year Full Time Monthly Base</t>
  </si>
  <si>
    <t xml:space="preserve">     Bm-12 Month Full Time Monthly Base</t>
  </si>
  <si>
    <t>S=Chair Stipend</t>
  </si>
  <si>
    <t>A=Administrative Percentage of Assignment</t>
  </si>
  <si>
    <t>Pc=Pay Cut Percentage</t>
  </si>
  <si>
    <t>C=Chair Rate</t>
  </si>
  <si>
    <t>12 Month Base</t>
  </si>
  <si>
    <t>Stipend</t>
  </si>
  <si>
    <t>Chair Rate</t>
  </si>
  <si>
    <t>Pay Raise %</t>
  </si>
  <si>
    <t>New Base</t>
  </si>
  <si>
    <t>Pay Cut %</t>
  </si>
  <si>
    <t>Pr=Pay Raise Percentage</t>
  </si>
  <si>
    <t>Pay Raise to New Base</t>
  </si>
  <si>
    <t>Typical Pay Raises</t>
  </si>
  <si>
    <t>Promotion</t>
  </si>
  <si>
    <t>Chair</t>
  </si>
  <si>
    <t>Typical Stipends</t>
  </si>
  <si>
    <t>Program Chair</t>
  </si>
  <si>
    <t>Chair with over 18 FTEF</t>
  </si>
  <si>
    <t>Annual to FT Mo Base</t>
  </si>
  <si>
    <t>Annual</t>
  </si>
  <si>
    <t>Acad. Year Base</t>
  </si>
  <si>
    <t>Admin. %</t>
  </si>
  <si>
    <t>Order of Operations (B.A.R.C.)</t>
  </si>
  <si>
    <t>To insure that pay is calculated correctly make sure to do conversions in this order.  Reverse the order to undo them.</t>
  </si>
  <si>
    <t>Faculty Pay Calculator</t>
  </si>
  <si>
    <t>B=Annual/12</t>
  </si>
  <si>
    <t>Ft Monthly Base</t>
  </si>
  <si>
    <t>Bm=By/1.15</t>
  </si>
  <si>
    <t>By=Bm*1.15</t>
  </si>
  <si>
    <t>Bn=B/(1+Pc)</t>
  </si>
  <si>
    <t>Bn=B*(1+Pr)</t>
  </si>
  <si>
    <t>B=(C-S)/(1+(Pr*A))</t>
  </si>
  <si>
    <t>C=B*(1+(Pr*A))+S</t>
  </si>
  <si>
    <t>Sheet is protected to preserve equations.</t>
  </si>
  <si>
    <t>Email nathan.revard@csuci.edu with questions or suggestions.</t>
  </si>
  <si>
    <r>
      <t xml:space="preserve">1.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ase Pay</t>
    </r>
  </si>
  <si>
    <r>
      <t xml:space="preserve">2.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y to 12 Mo. Conversions</t>
    </r>
  </si>
  <si>
    <r>
      <t xml:space="preserve">3.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aises or Pay Cuts</t>
    </r>
  </si>
  <si>
    <r>
      <t xml:space="preserve">4.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hair Pay</t>
    </r>
  </si>
  <si>
    <t>California State University, Channel Islands</t>
  </si>
  <si>
    <t>Faculty Affairs</t>
  </si>
  <si>
    <t>Please enter variables into the white input fields only.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</si>
</sst>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0" tint="-0.499969989061355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2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  <xf numFmtId="6" fontId="0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165" fontId="0" fillId="34" borderId="15" xfId="0" applyNumberFormat="1" applyFont="1" applyFill="1" applyBorder="1" applyAlignment="1">
      <alignment horizontal="right"/>
    </xf>
    <xf numFmtId="0" fontId="0" fillId="33" borderId="16" xfId="0" applyNumberFormat="1" applyFont="1" applyFill="1" applyBorder="1" applyAlignment="1">
      <alignment horizontal="right"/>
    </xf>
    <xf numFmtId="0" fontId="0" fillId="33" borderId="17" xfId="0" applyNumberFormat="1" applyFont="1" applyFill="1" applyBorder="1" applyAlignment="1">
      <alignment horizontal="right"/>
    </xf>
    <xf numFmtId="10" fontId="0" fillId="34" borderId="15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5" xfId="0" applyFont="1" applyBorder="1" applyAlignment="1" applyProtection="1">
      <alignment horizontal="right"/>
      <protection/>
    </xf>
    <xf numFmtId="0" fontId="0" fillId="35" borderId="14" xfId="0" applyFont="1" applyFill="1" applyBorder="1" applyAlignment="1">
      <alignment horizontal="right"/>
    </xf>
    <xf numFmtId="165" fontId="0" fillId="35" borderId="0" xfId="0" applyNumberFormat="1" applyFont="1" applyFill="1" applyBorder="1" applyAlignment="1">
      <alignment horizontal="right"/>
    </xf>
    <xf numFmtId="0" fontId="0" fillId="35" borderId="16" xfId="0" applyNumberFormat="1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right"/>
    </xf>
    <xf numFmtId="0" fontId="0" fillId="35" borderId="14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165" fontId="0" fillId="35" borderId="18" xfId="0" applyNumberFormat="1" applyFont="1" applyFill="1" applyBorder="1" applyAlignment="1">
      <alignment horizontal="right"/>
    </xf>
    <xf numFmtId="165" fontId="0" fillId="36" borderId="15" xfId="0" applyNumberFormat="1" applyFont="1" applyFill="1" applyBorder="1" applyAlignment="1">
      <alignment horizontal="right"/>
    </xf>
    <xf numFmtId="165" fontId="2" fillId="36" borderId="15" xfId="0" applyNumberFormat="1" applyFont="1" applyFill="1" applyBorder="1" applyAlignment="1">
      <alignment horizontal="right"/>
    </xf>
    <xf numFmtId="165" fontId="0" fillId="37" borderId="1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</xdr:row>
      <xdr:rowOff>142875</xdr:rowOff>
    </xdr:from>
    <xdr:to>
      <xdr:col>15</xdr:col>
      <xdr:colOff>0</xdr:colOff>
      <xdr:row>14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05400" y="1114425"/>
          <a:ext cx="26289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7F7F7F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Variables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   =  Full Time Monthly Base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Bm = 12 Mo. Full Time Monthly Base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Bn  =  New Full Time Monthly Base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 =  Acad. Year Full Time Monthly Base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=  Admin. Percentage of Assignment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Chair Rate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Chair Stipend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Pc =  Pay Cut Percentage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Pay Raise Percentage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2.57421875" style="4" customWidth="1"/>
    <col min="3" max="3" width="21.421875" style="4" customWidth="1"/>
    <col min="4" max="4" width="15.28125" style="4" bestFit="1" customWidth="1"/>
    <col min="5" max="5" width="1.7109375" style="4" customWidth="1"/>
    <col min="6" max="6" width="15.28125" style="4" bestFit="1" customWidth="1"/>
    <col min="7" max="7" width="1.7109375" style="4" customWidth="1"/>
    <col min="8" max="8" width="12.140625" style="4" customWidth="1"/>
    <col min="9" max="9" width="1.7109375" style="4" customWidth="1"/>
    <col min="10" max="10" width="12.140625" style="4" customWidth="1"/>
    <col min="11" max="11" width="1.7109375" style="4" customWidth="1"/>
    <col min="12" max="12" width="12.140625" style="4" customWidth="1"/>
    <col min="13" max="13" width="1.7109375" style="4" customWidth="1"/>
    <col min="14" max="14" width="12.140625" style="4" customWidth="1"/>
    <col min="15" max="15" width="1.7109375" style="4" customWidth="1"/>
    <col min="16" max="16" width="2.57421875" style="4" customWidth="1"/>
    <col min="17" max="17" width="19.140625" style="4" customWidth="1"/>
    <col min="18" max="16384" width="9.140625" style="4" customWidth="1"/>
  </cols>
  <sheetData>
    <row r="1" ht="12.75"/>
    <row r="2" spans="2:14" ht="20.25">
      <c r="B2" s="12"/>
      <c r="C2" s="13" t="s">
        <v>41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5">
      <c r="B3" s="12"/>
      <c r="C3" s="15" t="s">
        <v>56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5">
      <c r="B4" s="12"/>
      <c r="C4" s="15" t="s">
        <v>57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3" ht="13.5" thickBot="1">
      <c r="B5" s="12"/>
      <c r="D5" s="16"/>
      <c r="E5" s="16"/>
      <c r="F5" s="16"/>
      <c r="G5" s="16"/>
      <c r="H5" s="16"/>
      <c r="I5" s="16"/>
      <c r="J5" s="17"/>
      <c r="K5" s="16"/>
      <c r="L5" s="16"/>
      <c r="M5" s="16"/>
    </row>
    <row r="6" spans="2:16" ht="27" customHeight="1" thickBot="1">
      <c r="B6" s="45"/>
      <c r="C6" s="54" t="s">
        <v>58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1"/>
    </row>
    <row r="7" spans="2:16" ht="15" customHeight="1">
      <c r="B7" s="46"/>
      <c r="C7" s="3" t="s">
        <v>35</v>
      </c>
      <c r="D7" s="9" t="s">
        <v>36</v>
      </c>
      <c r="E7" s="35"/>
      <c r="F7" s="9" t="s">
        <v>43</v>
      </c>
      <c r="G7" s="7"/>
      <c r="H7" s="58"/>
      <c r="I7" s="58"/>
      <c r="J7" s="58"/>
      <c r="K7" s="58"/>
      <c r="L7" s="58"/>
      <c r="M7" s="58"/>
      <c r="N7" s="58"/>
      <c r="O7" s="59"/>
      <c r="P7" s="52"/>
    </row>
    <row r="8" spans="2:16" ht="12.75">
      <c r="B8" s="47"/>
      <c r="C8" s="5"/>
      <c r="D8" s="29">
        <v>45156</v>
      </c>
      <c r="E8" s="36"/>
      <c r="F8" s="42">
        <f>D8/12</f>
        <v>3763</v>
      </c>
      <c r="G8" s="41"/>
      <c r="H8" s="58"/>
      <c r="I8" s="60"/>
      <c r="J8" s="58"/>
      <c r="K8" s="60"/>
      <c r="L8" s="58"/>
      <c r="M8" s="60"/>
      <c r="N8" s="58"/>
      <c r="O8" s="59"/>
      <c r="P8" s="52"/>
    </row>
    <row r="9" spans="2:16" ht="13.5" customHeight="1" thickBot="1">
      <c r="B9" s="47"/>
      <c r="C9" s="6" t="s">
        <v>42</v>
      </c>
      <c r="D9" s="30"/>
      <c r="E9" s="37"/>
      <c r="F9" s="30"/>
      <c r="G9" s="31"/>
      <c r="H9" s="58"/>
      <c r="I9" s="57"/>
      <c r="J9" s="58"/>
      <c r="K9" s="57"/>
      <c r="L9" s="58"/>
      <c r="M9" s="57"/>
      <c r="N9" s="58"/>
      <c r="O9" s="59"/>
      <c r="P9" s="52"/>
    </row>
    <row r="10" spans="2:16" ht="14.25" thickBot="1" thickTop="1">
      <c r="B10" s="47"/>
      <c r="C10" s="19"/>
      <c r="D10" s="57"/>
      <c r="E10" s="57"/>
      <c r="F10" s="57"/>
      <c r="G10" s="57"/>
      <c r="H10" s="58"/>
      <c r="I10" s="57"/>
      <c r="J10" s="58"/>
      <c r="K10" s="57"/>
      <c r="L10" s="58"/>
      <c r="M10" s="57"/>
      <c r="N10" s="58"/>
      <c r="O10" s="59"/>
      <c r="P10" s="52"/>
    </row>
    <row r="11" spans="2:18" ht="15" customHeight="1">
      <c r="B11" s="47"/>
      <c r="C11" s="3" t="s">
        <v>2</v>
      </c>
      <c r="D11" s="10" t="s">
        <v>37</v>
      </c>
      <c r="E11" s="39"/>
      <c r="F11" s="9" t="s">
        <v>21</v>
      </c>
      <c r="G11" s="39"/>
      <c r="H11" s="9" t="s">
        <v>36</v>
      </c>
      <c r="I11" s="7"/>
      <c r="J11" s="58"/>
      <c r="K11" s="57"/>
      <c r="L11" s="58"/>
      <c r="M11" s="38"/>
      <c r="N11" s="28"/>
      <c r="O11" s="2"/>
      <c r="P11" s="53"/>
      <c r="Q11" s="8"/>
      <c r="R11" s="8"/>
    </row>
    <row r="12" spans="2:16" ht="12.75">
      <c r="B12" s="47"/>
      <c r="C12" s="5"/>
      <c r="D12" s="29">
        <v>6814</v>
      </c>
      <c r="E12" s="36"/>
      <c r="F12" s="43">
        <f>D12*1.15</f>
        <v>7836.099999999999</v>
      </c>
      <c r="G12" s="36"/>
      <c r="H12" s="44">
        <f>F12*12</f>
        <v>94033.2</v>
      </c>
      <c r="I12" s="41"/>
      <c r="J12" s="58"/>
      <c r="K12" s="57"/>
      <c r="L12" s="58"/>
      <c r="M12" s="57"/>
      <c r="N12" s="58"/>
      <c r="O12" s="59"/>
      <c r="P12" s="52"/>
    </row>
    <row r="13" spans="2:18" ht="13.5" thickBot="1">
      <c r="B13" s="47"/>
      <c r="C13" s="6" t="s">
        <v>45</v>
      </c>
      <c r="D13" s="30"/>
      <c r="E13" s="37"/>
      <c r="F13" s="30"/>
      <c r="G13" s="37"/>
      <c r="H13" s="30"/>
      <c r="I13" s="31"/>
      <c r="J13" s="58"/>
      <c r="K13" s="57"/>
      <c r="L13" s="58"/>
      <c r="M13" s="57"/>
      <c r="N13" s="58"/>
      <c r="O13" s="19"/>
      <c r="P13" s="53"/>
      <c r="Q13" s="8"/>
      <c r="R13" s="8"/>
    </row>
    <row r="14" spans="2:18" ht="14.25" thickBot="1" thickTop="1">
      <c r="B14" s="47"/>
      <c r="C14" s="19"/>
      <c r="D14" s="57"/>
      <c r="E14" s="57"/>
      <c r="F14" s="57"/>
      <c r="G14" s="57"/>
      <c r="H14" s="57"/>
      <c r="I14" s="57"/>
      <c r="J14" s="58"/>
      <c r="K14" s="57"/>
      <c r="L14" s="58"/>
      <c r="M14" s="57"/>
      <c r="N14" s="58"/>
      <c r="O14" s="19"/>
      <c r="P14" s="53"/>
      <c r="Q14" s="8"/>
      <c r="R14" s="8"/>
    </row>
    <row r="15" spans="2:16" ht="15" customHeight="1">
      <c r="B15" s="47"/>
      <c r="C15" s="3" t="s">
        <v>0</v>
      </c>
      <c r="D15" s="9" t="s">
        <v>21</v>
      </c>
      <c r="E15" s="35"/>
      <c r="F15" s="10" t="s">
        <v>37</v>
      </c>
      <c r="G15" s="35"/>
      <c r="H15" s="9" t="s">
        <v>36</v>
      </c>
      <c r="I15" s="7"/>
      <c r="J15" s="58"/>
      <c r="K15" s="57"/>
      <c r="L15" s="58"/>
      <c r="M15" s="57"/>
      <c r="N15" s="58"/>
      <c r="O15" s="59"/>
      <c r="P15" s="52"/>
    </row>
    <row r="16" spans="2:16" ht="12.75">
      <c r="B16" s="47"/>
      <c r="C16" s="5"/>
      <c r="D16" s="29">
        <v>7572</v>
      </c>
      <c r="E16" s="36"/>
      <c r="F16" s="43">
        <f>D16/1.15</f>
        <v>6584.347826086957</v>
      </c>
      <c r="G16" s="36"/>
      <c r="H16" s="44">
        <f>F16*12</f>
        <v>79012.17391304349</v>
      </c>
      <c r="I16" s="41"/>
      <c r="J16" s="58"/>
      <c r="K16" s="57"/>
      <c r="L16" s="58"/>
      <c r="M16" s="57"/>
      <c r="N16" s="58"/>
      <c r="O16" s="59"/>
      <c r="P16" s="52"/>
    </row>
    <row r="17" spans="2:18" ht="13.5" thickBot="1">
      <c r="B17" s="47"/>
      <c r="C17" s="6" t="s">
        <v>44</v>
      </c>
      <c r="D17" s="30"/>
      <c r="E17" s="37"/>
      <c r="F17" s="30"/>
      <c r="G17" s="37"/>
      <c r="H17" s="30"/>
      <c r="I17" s="31"/>
      <c r="J17" s="58"/>
      <c r="K17" s="57"/>
      <c r="L17" s="58"/>
      <c r="M17" s="57"/>
      <c r="N17" s="58"/>
      <c r="O17" s="19"/>
      <c r="P17" s="53"/>
      <c r="Q17" s="8"/>
      <c r="R17" s="8"/>
    </row>
    <row r="18" spans="2:18" ht="14.25" thickBot="1" thickTop="1">
      <c r="B18" s="47"/>
      <c r="C18" s="19"/>
      <c r="D18" s="57"/>
      <c r="E18" s="57"/>
      <c r="F18" s="57"/>
      <c r="G18" s="57"/>
      <c r="H18" s="57"/>
      <c r="I18" s="57"/>
      <c r="J18" s="57"/>
      <c r="K18" s="57"/>
      <c r="L18" s="58"/>
      <c r="M18" s="57"/>
      <c r="N18" s="57"/>
      <c r="O18" s="19"/>
      <c r="P18" s="53"/>
      <c r="Q18" s="8"/>
      <c r="R18" s="8"/>
    </row>
    <row r="19" spans="2:19" ht="15" customHeight="1">
      <c r="B19" s="47"/>
      <c r="C19" s="3" t="s">
        <v>28</v>
      </c>
      <c r="D19" s="10" t="s">
        <v>8</v>
      </c>
      <c r="E19" s="39"/>
      <c r="F19" s="10" t="s">
        <v>24</v>
      </c>
      <c r="G19" s="39"/>
      <c r="H19" s="10" t="s">
        <v>25</v>
      </c>
      <c r="I19" s="39"/>
      <c r="J19" s="9" t="s">
        <v>36</v>
      </c>
      <c r="K19" s="7"/>
      <c r="L19" s="58"/>
      <c r="M19" s="57"/>
      <c r="N19" s="57"/>
      <c r="O19" s="19"/>
      <c r="P19" s="53"/>
      <c r="Q19" s="8"/>
      <c r="R19" s="8"/>
      <c r="S19" s="8"/>
    </row>
    <row r="20" spans="2:16" ht="12.75">
      <c r="B20" s="47"/>
      <c r="C20" s="5"/>
      <c r="D20" s="29">
        <v>6934</v>
      </c>
      <c r="E20" s="36"/>
      <c r="F20" s="32">
        <v>0.075</v>
      </c>
      <c r="G20" s="36"/>
      <c r="H20" s="43">
        <f>D20*(1+F20)</f>
        <v>7454.049999999999</v>
      </c>
      <c r="I20" s="36"/>
      <c r="J20" s="44">
        <f>H20*12</f>
        <v>89448.59999999999</v>
      </c>
      <c r="K20" s="41"/>
      <c r="L20" s="58"/>
      <c r="M20" s="57"/>
      <c r="N20" s="57"/>
      <c r="O20" s="19"/>
      <c r="P20" s="53"/>
    </row>
    <row r="21" spans="2:18" ht="13.5" thickBot="1">
      <c r="B21" s="47"/>
      <c r="C21" s="6" t="s">
        <v>47</v>
      </c>
      <c r="D21" s="30"/>
      <c r="E21" s="37"/>
      <c r="F21" s="30"/>
      <c r="G21" s="37"/>
      <c r="H21" s="30"/>
      <c r="I21" s="37"/>
      <c r="J21" s="30"/>
      <c r="K21" s="31"/>
      <c r="L21" s="58"/>
      <c r="M21" s="57"/>
      <c r="N21" s="57"/>
      <c r="O21" s="19"/>
      <c r="P21" s="53"/>
      <c r="Q21" s="8"/>
      <c r="R21" s="8"/>
    </row>
    <row r="22" spans="2:18" ht="14.25" thickBot="1" thickTop="1">
      <c r="B22" s="47"/>
      <c r="C22" s="19"/>
      <c r="D22" s="57"/>
      <c r="E22" s="57"/>
      <c r="F22" s="57"/>
      <c r="G22" s="57"/>
      <c r="H22" s="57"/>
      <c r="I22" s="57"/>
      <c r="J22" s="57"/>
      <c r="K22" s="57"/>
      <c r="L22" s="58"/>
      <c r="M22" s="57"/>
      <c r="N22" s="57"/>
      <c r="O22" s="19"/>
      <c r="P22" s="53"/>
      <c r="Q22" s="8"/>
      <c r="R22" s="8"/>
    </row>
    <row r="23" spans="2:18" ht="15" customHeight="1">
      <c r="B23" s="47"/>
      <c r="C23" s="3" t="s">
        <v>7</v>
      </c>
      <c r="D23" s="10" t="s">
        <v>8</v>
      </c>
      <c r="E23" s="39"/>
      <c r="F23" s="10" t="s">
        <v>26</v>
      </c>
      <c r="G23" s="39"/>
      <c r="H23" s="10" t="s">
        <v>25</v>
      </c>
      <c r="I23" s="39"/>
      <c r="J23" s="9" t="s">
        <v>36</v>
      </c>
      <c r="K23" s="7"/>
      <c r="L23" s="58"/>
      <c r="M23" s="57"/>
      <c r="N23" s="57"/>
      <c r="O23" s="19"/>
      <c r="P23" s="53"/>
      <c r="Q23" s="8"/>
      <c r="R23" s="8"/>
    </row>
    <row r="24" spans="2:16" ht="12.75">
      <c r="B24" s="47"/>
      <c r="C24" s="5"/>
      <c r="D24" s="29">
        <v>6934</v>
      </c>
      <c r="E24" s="36"/>
      <c r="F24" s="32">
        <v>0.075</v>
      </c>
      <c r="G24" s="36"/>
      <c r="H24" s="43">
        <f>D24/(1+F24)</f>
        <v>6450.232558139535</v>
      </c>
      <c r="I24" s="36"/>
      <c r="J24" s="44">
        <f>SUM(H24*12)</f>
        <v>77402.79069767443</v>
      </c>
      <c r="K24" s="41"/>
      <c r="L24" s="58"/>
      <c r="M24" s="57"/>
      <c r="N24" s="57"/>
      <c r="O24" s="19"/>
      <c r="P24" s="53"/>
    </row>
    <row r="25" spans="2:16" ht="13.5" thickBot="1">
      <c r="B25" s="47"/>
      <c r="C25" s="6" t="s">
        <v>46</v>
      </c>
      <c r="D25" s="33"/>
      <c r="E25" s="40"/>
      <c r="F25" s="33"/>
      <c r="G25" s="40"/>
      <c r="H25" s="33"/>
      <c r="I25" s="40"/>
      <c r="J25" s="30"/>
      <c r="K25" s="31"/>
      <c r="L25" s="58"/>
      <c r="M25" s="57"/>
      <c r="N25" s="58"/>
      <c r="O25" s="59"/>
      <c r="P25" s="52"/>
    </row>
    <row r="26" spans="2:16" ht="14.25" thickBot="1" thickTop="1">
      <c r="B26" s="47"/>
      <c r="C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2"/>
    </row>
    <row r="27" spans="2:18" ht="15" customHeight="1">
      <c r="B27" s="47"/>
      <c r="C27" s="3" t="s">
        <v>4</v>
      </c>
      <c r="D27" s="10" t="s">
        <v>8</v>
      </c>
      <c r="E27" s="39"/>
      <c r="F27" s="10" t="s">
        <v>38</v>
      </c>
      <c r="G27" s="39"/>
      <c r="H27" s="10" t="s">
        <v>24</v>
      </c>
      <c r="I27" s="39"/>
      <c r="J27" s="10" t="s">
        <v>22</v>
      </c>
      <c r="K27" s="39"/>
      <c r="L27" s="10" t="s">
        <v>23</v>
      </c>
      <c r="M27" s="39"/>
      <c r="N27" s="9" t="s">
        <v>36</v>
      </c>
      <c r="O27" s="7"/>
      <c r="P27" s="53"/>
      <c r="Q27" s="8"/>
      <c r="R27" s="8"/>
    </row>
    <row r="28" spans="2:18" ht="12.75">
      <c r="B28" s="47"/>
      <c r="C28" s="5"/>
      <c r="D28" s="29">
        <v>7836</v>
      </c>
      <c r="E28" s="36"/>
      <c r="F28" s="32">
        <v>0.4</v>
      </c>
      <c r="G28" s="36"/>
      <c r="H28" s="32">
        <v>0.07</v>
      </c>
      <c r="I28" s="36"/>
      <c r="J28" s="29">
        <v>80</v>
      </c>
      <c r="K28" s="36"/>
      <c r="L28" s="43">
        <f>D28*(1+(H28*F28))+J28</f>
        <v>8135.408</v>
      </c>
      <c r="M28" s="36"/>
      <c r="N28" s="44">
        <f>L28*12</f>
        <v>97624.89600000001</v>
      </c>
      <c r="O28" s="41"/>
      <c r="P28" s="53"/>
      <c r="Q28" s="8"/>
      <c r="R28" s="8"/>
    </row>
    <row r="29" spans="2:18" ht="13.5" thickBot="1">
      <c r="B29" s="47"/>
      <c r="C29" s="6" t="s">
        <v>49</v>
      </c>
      <c r="D29" s="30"/>
      <c r="E29" s="37"/>
      <c r="F29" s="30"/>
      <c r="G29" s="37"/>
      <c r="H29" s="30"/>
      <c r="I29" s="37"/>
      <c r="J29" s="30"/>
      <c r="K29" s="37"/>
      <c r="L29" s="30"/>
      <c r="M29" s="37"/>
      <c r="N29" s="30"/>
      <c r="O29" s="31"/>
      <c r="P29" s="53"/>
      <c r="Q29" s="8"/>
      <c r="R29" s="8"/>
    </row>
    <row r="30" spans="2:18" ht="14.25" thickBot="1" thickTop="1">
      <c r="B30" s="47"/>
      <c r="C30" s="1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9"/>
      <c r="P30" s="53"/>
      <c r="Q30" s="8"/>
      <c r="R30" s="8"/>
    </row>
    <row r="31" spans="2:18" ht="15" customHeight="1">
      <c r="B31" s="47"/>
      <c r="C31" s="3" t="s">
        <v>5</v>
      </c>
      <c r="D31" s="10" t="s">
        <v>23</v>
      </c>
      <c r="E31" s="39"/>
      <c r="F31" s="10" t="s">
        <v>38</v>
      </c>
      <c r="G31" s="39"/>
      <c r="H31" s="10" t="s">
        <v>24</v>
      </c>
      <c r="I31" s="39"/>
      <c r="J31" s="10" t="s">
        <v>22</v>
      </c>
      <c r="K31" s="39"/>
      <c r="L31" s="10" t="s">
        <v>8</v>
      </c>
      <c r="M31" s="39"/>
      <c r="N31" s="9" t="s">
        <v>36</v>
      </c>
      <c r="O31" s="7"/>
      <c r="P31" s="53"/>
      <c r="Q31" s="8"/>
      <c r="R31" s="8"/>
    </row>
    <row r="32" spans="2:18" ht="12.75">
      <c r="B32" s="47"/>
      <c r="C32" s="11"/>
      <c r="D32" s="34">
        <v>7864</v>
      </c>
      <c r="E32" s="36"/>
      <c r="F32" s="32">
        <v>0.4</v>
      </c>
      <c r="G32" s="36"/>
      <c r="H32" s="32">
        <v>0.07</v>
      </c>
      <c r="I32" s="36"/>
      <c r="J32" s="29">
        <v>80</v>
      </c>
      <c r="K32" s="36"/>
      <c r="L32" s="43">
        <f>(D32-J32)/(1+(H32*F32))</f>
        <v>7571.984435797665</v>
      </c>
      <c r="M32" s="36"/>
      <c r="N32" s="44">
        <f>SUM(L32*12)</f>
        <v>90863.81322957198</v>
      </c>
      <c r="O32" s="41"/>
      <c r="P32" s="53"/>
      <c r="Q32" s="8"/>
      <c r="R32" s="8"/>
    </row>
    <row r="33" spans="2:18" ht="13.5" thickBot="1">
      <c r="B33" s="47"/>
      <c r="C33" s="6" t="s">
        <v>48</v>
      </c>
      <c r="D33" s="30"/>
      <c r="E33" s="37"/>
      <c r="F33" s="30"/>
      <c r="G33" s="37"/>
      <c r="H33" s="30"/>
      <c r="I33" s="37"/>
      <c r="J33" s="30"/>
      <c r="K33" s="37"/>
      <c r="L33" s="30"/>
      <c r="M33" s="37"/>
      <c r="N33" s="30"/>
      <c r="O33" s="31"/>
      <c r="P33" s="53"/>
      <c r="Q33" s="8"/>
      <c r="R33" s="8"/>
    </row>
    <row r="34" spans="2:18" ht="13.5" customHeight="1" thickBot="1" thickTop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8"/>
      <c r="R34" s="8"/>
    </row>
    <row r="35" spans="3:18" ht="13.5" customHeight="1" thickTop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8"/>
      <c r="P35" s="8"/>
      <c r="Q35" s="8"/>
      <c r="R35" s="8"/>
    </row>
    <row r="36" spans="3:18" ht="12.75">
      <c r="C36" s="18" t="s">
        <v>39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8"/>
      <c r="P36" s="8"/>
      <c r="Q36" s="8"/>
      <c r="R36" s="8"/>
    </row>
    <row r="37" spans="3:18" ht="12.75">
      <c r="C37" s="20" t="s">
        <v>40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8"/>
      <c r="P37" s="8"/>
      <c r="Q37" s="8"/>
      <c r="R37" s="8"/>
    </row>
    <row r="38" spans="3:18" ht="12.75">
      <c r="C38" s="21" t="s">
        <v>52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8"/>
      <c r="P38" s="8"/>
      <c r="Q38" s="8"/>
      <c r="R38" s="8"/>
    </row>
    <row r="39" spans="3:18" ht="12.75">
      <c r="C39" s="21" t="s">
        <v>53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8"/>
      <c r="P39" s="8"/>
      <c r="Q39" s="8"/>
      <c r="R39" s="8"/>
    </row>
    <row r="40" spans="3:18" ht="12.75">
      <c r="C40" s="21" t="s">
        <v>54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8"/>
      <c r="P40" s="8"/>
      <c r="Q40" s="8"/>
      <c r="R40" s="8"/>
    </row>
    <row r="41" spans="3:18" ht="12.75">
      <c r="C41" s="21" t="s">
        <v>55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8"/>
      <c r="P41" s="8"/>
      <c r="Q41" s="8"/>
      <c r="R41" s="8"/>
    </row>
    <row r="42" spans="3:18" ht="12.75">
      <c r="C42" s="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"/>
      <c r="O42" s="8"/>
      <c r="P42" s="8"/>
      <c r="Q42" s="8"/>
      <c r="R42" s="8"/>
    </row>
    <row r="43" ht="12.75">
      <c r="C43" s="22" t="s">
        <v>29</v>
      </c>
    </row>
    <row r="44" spans="3:13" ht="12.75">
      <c r="C44" s="23" t="s">
        <v>30</v>
      </c>
      <c r="D44" s="24">
        <v>0.075</v>
      </c>
      <c r="E44" s="24"/>
      <c r="G44" s="24"/>
      <c r="I44" s="24"/>
      <c r="K44" s="24"/>
      <c r="M44" s="24"/>
    </row>
    <row r="45" spans="3:13" ht="12.75">
      <c r="C45" s="23" t="s">
        <v>31</v>
      </c>
      <c r="D45" s="25">
        <v>0.07</v>
      </c>
      <c r="E45" s="25"/>
      <c r="G45" s="25"/>
      <c r="I45" s="25"/>
      <c r="K45" s="25"/>
      <c r="M45" s="25"/>
    </row>
    <row r="47" ht="12.75">
      <c r="C47" s="22" t="s">
        <v>32</v>
      </c>
    </row>
    <row r="48" spans="3:13" ht="12.75">
      <c r="C48" s="23" t="s">
        <v>33</v>
      </c>
      <c r="D48" s="26">
        <v>80</v>
      </c>
      <c r="E48" s="26"/>
      <c r="G48" s="26"/>
      <c r="I48" s="26"/>
      <c r="K48" s="26"/>
      <c r="M48" s="26"/>
    </row>
    <row r="49" spans="3:13" ht="12.75">
      <c r="C49" s="23" t="s">
        <v>34</v>
      </c>
      <c r="D49" s="26">
        <v>120</v>
      </c>
      <c r="E49" s="26"/>
      <c r="G49" s="26"/>
      <c r="I49" s="26"/>
      <c r="K49" s="26"/>
      <c r="M49" s="26"/>
    </row>
    <row r="51" ht="12.75">
      <c r="C51" s="27" t="s">
        <v>50</v>
      </c>
    </row>
    <row r="52" ht="12.75">
      <c r="C52" s="27" t="s">
        <v>51</v>
      </c>
    </row>
  </sheetData>
  <sheetProtection/>
  <protectedRanges>
    <protectedRange sqref="D16:E16 D12:E12 D8:E8 G16 G12 D20:G20 G8 I20 I24 I8 K8 M28 M32 M8 D24:G24 D28:K28 D32:K32" name="Range1"/>
  </protectedRanges>
  <printOptions/>
  <pageMargins left="0.75" right="0.75" top="1" bottom="1" header="0.5" footer="0.5"/>
  <pageSetup fitToHeight="1" fitToWidth="1"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1.140625" style="0" bestFit="1" customWidth="1"/>
    <col min="2" max="2" width="18.00390625" style="0" bestFit="1" customWidth="1"/>
  </cols>
  <sheetData>
    <row r="1" spans="1:2" ht="12.75">
      <c r="A1" s="1" t="s">
        <v>13</v>
      </c>
      <c r="B1" s="1"/>
    </row>
    <row r="2" spans="1:2" ht="12.75">
      <c r="A2" s="1" t="s">
        <v>14</v>
      </c>
      <c r="B2" s="1"/>
    </row>
    <row r="3" spans="1:2" ht="12.75">
      <c r="A3" s="1" t="s">
        <v>15</v>
      </c>
      <c r="B3" s="1"/>
    </row>
    <row r="4" spans="1:2" ht="12.75">
      <c r="A4" s="1" t="s">
        <v>16</v>
      </c>
      <c r="B4" s="1"/>
    </row>
    <row r="5" spans="1:2" ht="12.75">
      <c r="A5" s="1" t="s">
        <v>17</v>
      </c>
      <c r="B5" s="1"/>
    </row>
    <row r="6" spans="1:2" ht="12.75">
      <c r="A6" s="1" t="s">
        <v>18</v>
      </c>
      <c r="B6" s="1"/>
    </row>
    <row r="7" spans="1:2" ht="12.75">
      <c r="A7" s="1" t="s">
        <v>27</v>
      </c>
      <c r="B7" s="1"/>
    </row>
    <row r="8" spans="1:2" ht="12.75">
      <c r="A8" s="1" t="s">
        <v>19</v>
      </c>
      <c r="B8" s="1"/>
    </row>
    <row r="9" spans="1:2" ht="12.75">
      <c r="A9" s="1" t="s">
        <v>20</v>
      </c>
      <c r="B9" s="1"/>
    </row>
    <row r="10" spans="1:2" ht="12.75">
      <c r="A10" s="1"/>
      <c r="B10" s="1"/>
    </row>
    <row r="11" spans="1:2" ht="12.75">
      <c r="A11" s="1" t="s">
        <v>0</v>
      </c>
      <c r="B11" s="1" t="s">
        <v>1</v>
      </c>
    </row>
    <row r="12" spans="1:2" ht="12.75">
      <c r="A12" s="1" t="s">
        <v>2</v>
      </c>
      <c r="B12" s="1" t="s">
        <v>3</v>
      </c>
    </row>
    <row r="13" spans="1:2" ht="12.75">
      <c r="A13" s="1" t="s">
        <v>4</v>
      </c>
      <c r="B13" s="1" t="s">
        <v>9</v>
      </c>
    </row>
    <row r="14" spans="1:2" ht="12.75">
      <c r="A14" s="1" t="s">
        <v>5</v>
      </c>
      <c r="B14" s="1" t="s">
        <v>10</v>
      </c>
    </row>
    <row r="15" spans="1:2" ht="12.75">
      <c r="A15" s="1" t="s">
        <v>6</v>
      </c>
      <c r="B15" s="1" t="s">
        <v>11</v>
      </c>
    </row>
    <row r="16" spans="1:2" ht="12.75">
      <c r="A16" s="1" t="s">
        <v>7</v>
      </c>
      <c r="B16" s="1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Channel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Parra</dc:creator>
  <cp:keywords/>
  <dc:description/>
  <cp:lastModifiedBy>CSUCI User</cp:lastModifiedBy>
  <dcterms:created xsi:type="dcterms:W3CDTF">2006-02-16T22:13:16Z</dcterms:created>
  <dcterms:modified xsi:type="dcterms:W3CDTF">2009-01-30T19:12:06Z</dcterms:modified>
  <cp:category/>
  <cp:version/>
  <cp:contentType/>
  <cp:contentStatus/>
</cp:coreProperties>
</file>