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5260" yWindow="40" windowWidth="25800" windowHeight="1734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" i="2" l="1"/>
  <c r="G51" i="2"/>
  <c r="G50" i="2"/>
  <c r="G8" i="2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<sst xmlns="http://schemas.openxmlformats.org/spreadsheetml/2006/main" count="100" uniqueCount="71">
  <si>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</si>
  <si>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</si>
  <si>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</si>
  <si>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</si>
  <si>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</si>
  <si>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</si>
  <si>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</si>
  <si>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</si>
  <si>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</si>
  <si>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</si>
  <si>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</si>
  <si>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</si>
  <si>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</si>
  <si>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</si>
  <si>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</si>
  <si>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</si>
  <si>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</si>
  <si>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</si>
  <si>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</si>
  <si>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</si>
  <si>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</si>
  <si>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</si>
  <si>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</si>
  <si>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</si>
  <si>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</si>
  <si>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</si>
  <si>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</si>
  <si>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</si>
  <si>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</si>
  <si>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</si>
  <si>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</si>
  <si>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</si>
  <si>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</si>
  <si>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</si>
  <si>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</si>
  <si>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</si>
  <si>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</si>
  <si>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</si>
  <si>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</si>
  <si>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</si>
  <si>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</si>
  <si>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</si>
  <si>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</si>
  <si>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</si>
  <si>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</si>
  <si>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</si>
  <si>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</si>
  <si>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</si>
  <si>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</si>
  <si>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</si>
  <si>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</si>
  <si>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</si>
  <si>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</si>
  <si>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</si>
  <si>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 xml:space="preserve">round trip of seven vehicles carrying 15 student participants. Budget-friendly carpools. Mileage rate .54 for apprx 400 miles/car. Students will pay out of pocket.  </t>
  </si>
  <si>
    <t>We will try to put two to a room, allowing for $350 for 4 nights accomodation per student.</t>
  </si>
  <si>
    <t>$120 per student for 15 students.</t>
  </si>
  <si>
    <t>Entrance fee and miscellaneous fees for between 4-6 Mission tours for 15 participants</t>
  </si>
  <si>
    <t>Number of Faculty: 2</t>
  </si>
  <si>
    <t>Number of Students Participating: 15</t>
  </si>
  <si>
    <t>IRA Proposal Sponsor Name: Cynthia Flores and Alona Kryshchenko</t>
  </si>
  <si>
    <t>Activity Title:  Mathematics, Architecture, Art, and Mission Culture</t>
  </si>
  <si>
    <t xml:space="preserve">round trip of one vehicle carrying 2 faculty. Budget-friendly carpools. Mileage rate .54 for apprx 400 miles/car. Faculty will pay out of pocket.  </t>
  </si>
  <si>
    <t>We will try to put two to a room, allowing for $400 for 4 nights accomodation per faculty.</t>
  </si>
  <si>
    <t xml:space="preserve"> $329 per faculty for 2 faculty</t>
  </si>
  <si>
    <t>Entrance fee and miscellaneous fees for between 4-6 Mission tours for 2 faculty</t>
  </si>
  <si>
    <t>This supplies budget items will cover cost of notebooks, or informational texts related to the activity.</t>
  </si>
  <si>
    <t>Out-of-pocket fees</t>
  </si>
  <si>
    <t>Total Expenses:</t>
  </si>
  <si>
    <t>Meals, ground transportation for 15 students, 2 faculty</t>
  </si>
  <si>
    <r>
      <t xml:space="preserve">IRA REQUEST AMOUNT: </t>
    </r>
    <r>
      <rPr>
        <sz val="8"/>
        <rFont val="Century Gothic"/>
        <family val="2"/>
      </rPr>
      <t>Lodging, Registration, Cultural Activities, Supplies for 15 students, 2 faculty, i.e., does not include ground transportation, meals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</si>
</sst>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164" fontId="0" fillId="0" borderId="0" xfId="0" applyNumberFormat="1"/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topLeftCell="A30" zoomScale="150" zoomScaleNormal="150" zoomScalePageLayoutView="150" workbookViewId="0">
      <selection activeCell="G52" sqref="G52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>
      <c r="B1" s="59" t="s">
        <v>25</v>
      </c>
      <c r="C1" s="59"/>
      <c r="D1" s="59"/>
      <c r="E1" s="59"/>
      <c r="F1" s="18"/>
      <c r="G1" s="20"/>
      <c r="H1" s="36" t="s">
        <v>61</v>
      </c>
    </row>
    <row r="2" spans="2:12" ht="18.75" customHeight="1">
      <c r="B2" s="62" t="s">
        <v>53</v>
      </c>
      <c r="C2" s="62"/>
      <c r="D2" s="62"/>
      <c r="E2" s="18"/>
      <c r="F2" s="34"/>
      <c r="G2" s="20"/>
      <c r="H2" s="35"/>
    </row>
    <row r="3" spans="2:12" ht="16.5" customHeight="1">
      <c r="B3" s="17"/>
      <c r="C3" s="55"/>
      <c r="D3" s="56"/>
      <c r="E3" s="17"/>
      <c r="F3" s="41" t="s">
        <v>60</v>
      </c>
      <c r="G3" s="60"/>
      <c r="H3" s="61"/>
    </row>
    <row r="4" spans="2:12" ht="15" customHeight="1">
      <c r="B4" s="57"/>
      <c r="C4" s="57"/>
      <c r="D4" s="58"/>
      <c r="E4" s="1" t="s">
        <v>1</v>
      </c>
      <c r="F4" s="41" t="s">
        <v>59</v>
      </c>
      <c r="G4" s="60"/>
      <c r="H4" s="61"/>
      <c r="L4" s="16"/>
    </row>
    <row r="5" spans="2:12">
      <c r="E5" s="1" t="s">
        <v>1</v>
      </c>
      <c r="F5" s="41" t="s">
        <v>58</v>
      </c>
      <c r="G5" s="42"/>
      <c r="H5" s="43"/>
    </row>
    <row r="6" spans="2:1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>
      <c r="B9" s="3"/>
      <c r="C9" s="3"/>
      <c r="D9" s="3" t="s">
        <v>6</v>
      </c>
      <c r="E9" s="21">
        <v>216</v>
      </c>
      <c r="F9" s="3">
        <v>7</v>
      </c>
      <c r="G9" s="24">
        <f t="shared" ref="G9:G17" si="0">PRODUCT(F9,E9)</f>
        <v>1512</v>
      </c>
      <c r="H9" s="3" t="s">
        <v>54</v>
      </c>
    </row>
    <row r="10" spans="2:12" ht="39" customHeight="1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>
      <c r="B11" s="3"/>
      <c r="C11" s="3"/>
      <c r="D11" s="3" t="s">
        <v>27</v>
      </c>
      <c r="E11" s="21">
        <v>350</v>
      </c>
      <c r="F11" s="3">
        <v>15</v>
      </c>
      <c r="G11" s="24">
        <f t="shared" si="0"/>
        <v>5250</v>
      </c>
      <c r="H11" s="3" t="s">
        <v>55</v>
      </c>
    </row>
    <row r="12" spans="2:12">
      <c r="B12" s="3"/>
      <c r="C12" s="3"/>
      <c r="D12" s="3" t="s">
        <v>7</v>
      </c>
      <c r="E12" s="21">
        <v>120</v>
      </c>
      <c r="F12" s="3">
        <v>15</v>
      </c>
      <c r="G12" s="24">
        <f t="shared" si="0"/>
        <v>1800</v>
      </c>
      <c r="H12" s="3" t="s">
        <v>56</v>
      </c>
    </row>
    <row r="13" spans="2:1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>
      <c r="B15" s="3"/>
      <c r="C15" s="3" t="s">
        <v>1</v>
      </c>
      <c r="D15" s="3" t="s">
        <v>9</v>
      </c>
      <c r="E15" s="21">
        <v>40</v>
      </c>
      <c r="F15" s="3">
        <v>15</v>
      </c>
      <c r="G15" s="24">
        <f t="shared" si="0"/>
        <v>600</v>
      </c>
      <c r="H15" s="3" t="s">
        <v>57</v>
      </c>
    </row>
    <row r="16" spans="2:1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>
      <c r="B18" s="4"/>
      <c r="C18" s="6"/>
      <c r="D18" s="11" t="s">
        <v>19</v>
      </c>
      <c r="E18" s="23">
        <f>SUM(E7:E17)</f>
        <v>736</v>
      </c>
      <c r="F18" s="5"/>
      <c r="G18" s="23">
        <f>SUM(G7:G17)</f>
        <v>9162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>
      <c r="B22" s="3"/>
      <c r="C22" s="3"/>
      <c r="D22" s="3" t="s">
        <v>6</v>
      </c>
      <c r="E22" s="21">
        <v>216</v>
      </c>
      <c r="F22" s="3">
        <v>1</v>
      </c>
      <c r="G22" s="24">
        <f t="shared" ref="G22:G28" si="1">PRODUCT(F22,E22)</f>
        <v>216</v>
      </c>
      <c r="H22" s="3" t="s">
        <v>62</v>
      </c>
    </row>
    <row r="23" spans="2:8">
      <c r="B23" s="3"/>
      <c r="C23" s="3"/>
      <c r="D23" s="3" t="s">
        <v>27</v>
      </c>
      <c r="E23" s="21">
        <v>400</v>
      </c>
      <c r="F23" s="3">
        <v>2</v>
      </c>
      <c r="G23" s="24">
        <f t="shared" si="1"/>
        <v>800</v>
      </c>
      <c r="H23" s="3" t="s">
        <v>63</v>
      </c>
    </row>
    <row r="24" spans="2:8">
      <c r="B24" s="3"/>
      <c r="C24" s="3"/>
      <c r="D24" s="3" t="s">
        <v>7</v>
      </c>
      <c r="E24" s="21">
        <v>329</v>
      </c>
      <c r="F24" s="3">
        <v>2</v>
      </c>
      <c r="G24" s="24">
        <f t="shared" si="1"/>
        <v>658</v>
      </c>
      <c r="H24" s="3" t="s">
        <v>64</v>
      </c>
    </row>
    <row r="25" spans="2:8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>
      <c r="B26" s="3"/>
      <c r="C26" s="3"/>
      <c r="D26" s="3" t="s">
        <v>28</v>
      </c>
      <c r="E26" s="21">
        <v>200</v>
      </c>
      <c r="F26" s="3">
        <v>2</v>
      </c>
      <c r="G26" s="24">
        <f t="shared" si="1"/>
        <v>400</v>
      </c>
      <c r="H26" s="3"/>
    </row>
    <row r="27" spans="2:8">
      <c r="B27" s="3"/>
      <c r="C27" s="3"/>
      <c r="D27" s="3" t="s">
        <v>9</v>
      </c>
      <c r="E27" s="21">
        <v>40</v>
      </c>
      <c r="F27" s="3">
        <v>2</v>
      </c>
      <c r="G27" s="24">
        <f t="shared" si="1"/>
        <v>80</v>
      </c>
      <c r="H27" s="3" t="s">
        <v>65</v>
      </c>
    </row>
    <row r="28" spans="2:8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>
      <c r="B29" s="3"/>
      <c r="C29" s="3"/>
      <c r="D29" s="1" t="s">
        <v>20</v>
      </c>
      <c r="E29" s="24">
        <f>SUM(E20:E28)</f>
        <v>1195</v>
      </c>
      <c r="F29" s="19"/>
      <c r="G29" s="24">
        <f>SUM(G20:G28)</f>
        <v>2154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>
      <c r="B31" s="3"/>
      <c r="C31" s="3"/>
      <c r="D31" s="3" t="s">
        <v>15</v>
      </c>
      <c r="E31" s="25">
        <v>400</v>
      </c>
      <c r="F31" s="3">
        <v>1</v>
      </c>
      <c r="G31" s="24">
        <f>PRODUCT(E31,F31)</f>
        <v>400</v>
      </c>
      <c r="H31" s="3" t="s">
        <v>66</v>
      </c>
    </row>
    <row r="32" spans="2:8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>
      <c r="B34" s="3"/>
      <c r="C34" s="3"/>
      <c r="D34" s="1" t="s">
        <v>21</v>
      </c>
      <c r="E34" s="24">
        <f>SUM(E31:E33)</f>
        <v>400</v>
      </c>
      <c r="F34" s="19"/>
      <c r="G34" s="24">
        <f>SUM(E31:E33)</f>
        <v>400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>
      <c r="B39" s="3"/>
      <c r="C39" s="3"/>
      <c r="D39" s="3" t="s">
        <v>24</v>
      </c>
      <c r="E39" s="21">
        <v>200</v>
      </c>
      <c r="F39" s="3">
        <v>15</v>
      </c>
      <c r="G39" s="24">
        <f t="shared" si="3"/>
        <v>3000</v>
      </c>
      <c r="H39" s="3"/>
    </row>
    <row r="40" spans="2:8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>
      <c r="B41" s="3"/>
      <c r="C41" s="3"/>
      <c r="D41" s="1" t="s">
        <v>22</v>
      </c>
      <c r="E41" s="24">
        <f>SUM(E36:E40)</f>
        <v>200</v>
      </c>
      <c r="F41" s="19"/>
      <c r="G41" s="24">
        <f>SUM(G36:G40)</f>
        <v>3000</v>
      </c>
      <c r="H41" s="3"/>
    </row>
    <row r="42" spans="2:8">
      <c r="B42" s="45" t="s">
        <v>37</v>
      </c>
      <c r="C42" s="42"/>
      <c r="D42" s="42"/>
      <c r="E42" s="42"/>
      <c r="F42" s="42"/>
      <c r="G42" s="42"/>
      <c r="H42" s="43"/>
    </row>
    <row r="43" spans="2:8">
      <c r="B43" s="33" t="s">
        <v>38</v>
      </c>
      <c r="C43" s="49" t="s">
        <v>42</v>
      </c>
      <c r="D43" s="42"/>
      <c r="E43" s="42"/>
      <c r="F43" s="43"/>
      <c r="G43" s="26">
        <f>G18</f>
        <v>9162</v>
      </c>
      <c r="H43" s="9"/>
    </row>
    <row r="44" spans="2:8">
      <c r="B44" s="38" t="s">
        <v>39</v>
      </c>
      <c r="C44" s="49" t="s">
        <v>45</v>
      </c>
      <c r="D44" s="51"/>
      <c r="E44" s="51"/>
      <c r="F44" s="52"/>
      <c r="G44" s="28">
        <f>PRODUCT(G43,0.67)</f>
        <v>6138.54</v>
      </c>
      <c r="H44" s="15"/>
    </row>
    <row r="45" spans="2:8">
      <c r="B45" s="33" t="s">
        <v>40</v>
      </c>
      <c r="C45" s="49" t="s">
        <v>33</v>
      </c>
      <c r="D45" s="42"/>
      <c r="E45" s="42"/>
      <c r="F45" s="43"/>
      <c r="G45" s="26">
        <f>G29</f>
        <v>2154</v>
      </c>
      <c r="H45" s="9" t="s">
        <v>34</v>
      </c>
    </row>
    <row r="46" spans="2:8">
      <c r="B46" s="33" t="s">
        <v>41</v>
      </c>
      <c r="C46" s="49" t="s">
        <v>35</v>
      </c>
      <c r="D46" s="42"/>
      <c r="E46" s="42"/>
      <c r="F46" s="43"/>
      <c r="G46" s="26">
        <f>G34</f>
        <v>400</v>
      </c>
      <c r="H46" s="9" t="s">
        <v>36</v>
      </c>
    </row>
    <row r="47" spans="2:8">
      <c r="B47" s="32"/>
      <c r="C47" s="46" t="s">
        <v>47</v>
      </c>
      <c r="D47" s="47"/>
      <c r="E47" s="47"/>
      <c r="F47" s="48"/>
      <c r="G47" s="27">
        <f>SUM(G43,G45,G46)</f>
        <v>11716</v>
      </c>
      <c r="H47" s="12"/>
    </row>
    <row r="48" spans="2:8">
      <c r="B48" s="13"/>
      <c r="C48" s="44" t="s">
        <v>46</v>
      </c>
      <c r="D48" s="44"/>
      <c r="E48" s="44"/>
      <c r="F48" s="44"/>
      <c r="G48" s="29">
        <f>SUM(G44,G45,G46)</f>
        <v>8692.5400000000009</v>
      </c>
      <c r="H48" s="14"/>
    </row>
    <row r="49" spans="2:8">
      <c r="B49" s="8"/>
      <c r="C49" s="49" t="s">
        <v>48</v>
      </c>
      <c r="D49" s="42"/>
      <c r="E49" s="42"/>
      <c r="F49" s="43"/>
      <c r="G49" s="26">
        <f>PRODUCT(G43,0.33)</f>
        <v>3023.46</v>
      </c>
      <c r="H49" s="15"/>
    </row>
    <row r="50" spans="2:8">
      <c r="B50" s="31"/>
      <c r="C50" s="49" t="s">
        <v>49</v>
      </c>
      <c r="D50" s="53"/>
      <c r="E50" s="53"/>
      <c r="F50" s="54"/>
      <c r="G50" s="26">
        <f>SUM(G11+G12+G15+G23+G24+G27+G31)</f>
        <v>9588</v>
      </c>
      <c r="H50" s="15" t="s">
        <v>70</v>
      </c>
    </row>
    <row r="51" spans="2:8">
      <c r="E51" t="s">
        <v>67</v>
      </c>
      <c r="G51" s="63">
        <f>SUM(G9+G22+G26+G39)</f>
        <v>5128</v>
      </c>
      <c r="H51" t="s">
        <v>69</v>
      </c>
    </row>
    <row r="52" spans="2:8">
      <c r="E52" t="s">
        <v>68</v>
      </c>
      <c r="G52" s="63">
        <f>SUM(G50+G51)</f>
        <v>14716</v>
      </c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Cynthia Flores</cp:lastModifiedBy>
  <cp:lastPrinted>2013-09-04T22:05:12Z</cp:lastPrinted>
  <dcterms:created xsi:type="dcterms:W3CDTF">2013-01-23T23:52:36Z</dcterms:created>
  <dcterms:modified xsi:type="dcterms:W3CDTF">2017-10-02T23:55:17Z</dcterms:modified>
</cp:coreProperties>
</file>