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0" yWindow="460" windowWidth="20540" windowHeight="13720"/>
  </bookViews>
  <sheets>
    <sheet name="IRA Activities Requiring Travel" sheetId="2" r:id="rId1"/>
    <sheet name="Sheet2" sheetId="3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G40" i="2" l="1"/>
  <c r="E41" i="2"/>
  <c r="G39" i="2"/>
  <c r="G38" i="2"/>
  <c r="G37" i="2"/>
  <c r="G35" i="2"/>
  <c r="G33" i="2"/>
  <c r="G32" i="2"/>
  <c r="E32" i="2"/>
  <c r="E34" i="2"/>
  <c r="F28" i="2"/>
  <c r="F14" i="2"/>
  <c r="F26" i="2"/>
  <c r="F23" i="2"/>
  <c r="F11" i="2"/>
  <c r="G8" i="2"/>
  <c r="G21" i="2"/>
  <c r="G10" i="2"/>
  <c r="G17" i="2"/>
  <c r="G14" i="2"/>
  <c r="G20" i="2"/>
  <c r="G41" i="2"/>
  <c r="G53" i="2"/>
  <c r="G36" i="2"/>
  <c r="G34" i="2"/>
  <c r="G31" i="2"/>
  <c r="G47" i="2"/>
  <c r="G46" i="2"/>
  <c r="G45" i="2"/>
  <c r="G44" i="2"/>
  <c r="G43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8" i="2"/>
  <c r="E29" i="2"/>
  <c r="E18" i="2"/>
  <c r="G18" i="2"/>
  <c r="G50" i="2"/>
  <c r="G56" i="2"/>
  <c r="G48" i="2"/>
  <c r="G29" i="2"/>
  <c r="G52" i="2"/>
  <c r="G51" i="2"/>
  <c r="G55" i="2"/>
  <c r="G54" i="2"/>
</calcChain>
</file>

<file path=xl/sharedStrings.xml><?xml version="1.0" encoding="utf-8"?>
<sst xmlns="http://schemas.openxmlformats.org/spreadsheetml/2006/main" count="109" uniqueCount="73">
  <si>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</si>
  <si>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</si>
  <si>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</si>
  <si>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</si>
  <si>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</si>
  <si>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</si>
  <si>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</si>
  <si>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</si>
  <si>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</si>
  <si>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</si>
  <si>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</si>
  <si>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</si>
  <si>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</si>
  <si>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</si>
  <si>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</si>
  <si>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</si>
  <si>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</si>
  <si>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</si>
  <si>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</si>
  <si>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</si>
  <si>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</si>
  <si>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</si>
  <si>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</si>
  <si>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</si>
  <si>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</si>
  <si>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</si>
  <si>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</si>
  <si>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</si>
  <si>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</si>
  <si>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</si>
  <si>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</si>
  <si>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</si>
  <si>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</si>
  <si>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</si>
  <si>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</si>
  <si>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</si>
  <si>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</si>
  <si>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</si>
  <si>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</si>
  <si>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</si>
  <si>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</si>
  <si>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</si>
  <si>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</si>
  <si>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</si>
  <si>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</si>
  <si>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</si>
  <si>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</si>
  <si>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</si>
  <si>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</si>
  <si>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</si>
  <si>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</si>
  <si>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AY 2016-2017</t>
  </si>
  <si>
    <t>3 trips for ten people each trip, overnight to Santa Rosa Island</t>
  </si>
  <si>
    <t>Santa Rosa Island bunkhouse fee:  3 person days for each person (10) per trip (3)</t>
  </si>
  <si>
    <t>three faculty on each of three trips</t>
  </si>
  <si>
    <t>Travel to SRI, so have a $20 per person / per day meal cost (on-island two full days)</t>
  </si>
  <si>
    <t>A total of about 30 students will participate, giving a per-student cost of about $390.</t>
  </si>
  <si>
    <t>Special Use Permit for Channel Islands National Park.</t>
  </si>
  <si>
    <t>Boat transportation</t>
  </si>
  <si>
    <t>3 trips for 3 faculty each trip, overnight to Santa Rosa Island</t>
  </si>
  <si>
    <t>Anabat Swift Passive Bat Detector</t>
  </si>
  <si>
    <t>Anabat Walkabout Bat Detector</t>
  </si>
  <si>
    <t>Hand spot/search light</t>
  </si>
  <si>
    <t>Headlamp</t>
  </si>
  <si>
    <t>First Aid Kit</t>
  </si>
  <si>
    <t>light backpack</t>
  </si>
  <si>
    <t>16GB SD card</t>
  </si>
  <si>
    <t>USB Powerbank Rechargable Battery</t>
  </si>
  <si>
    <t>External Harddrive, 1TB</t>
  </si>
  <si>
    <t>IRA Proposal Sponsor Name:  Jason Miller</t>
  </si>
  <si>
    <t>Number of Faculty: 7</t>
  </si>
  <si>
    <t>Activity Title:  Inquiry-Based Learning in Biostatistics:  Bats of Santa Rosa Island</t>
  </si>
  <si>
    <t>Number of Students Participating: 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</si>
</sst>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1" fillId="3" borderId="1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164" fontId="0" fillId="0" borderId="0" xfId="0" applyNumberFormat="1"/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7"/>
  <sheetViews>
    <sheetView tabSelected="1" topLeftCell="A11" workbookViewId="0">
      <selection activeCell="F5" sqref="F5:H5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  <col min="10" max="10" width="9.5" bestFit="1" customWidth="1"/>
  </cols>
  <sheetData>
    <row r="1" spans="2:12" ht="23.25" customHeight="1">
      <c r="B1" s="45" t="s">
        <v>25</v>
      </c>
      <c r="C1" s="45"/>
      <c r="D1" s="45"/>
      <c r="E1" s="45"/>
      <c r="F1" s="17"/>
      <c r="G1" s="19"/>
      <c r="H1" s="35" t="s">
        <v>71</v>
      </c>
    </row>
    <row r="2" spans="2:12" ht="18.75" customHeight="1">
      <c r="B2" s="49" t="s">
        <v>51</v>
      </c>
      <c r="C2" s="49"/>
      <c r="D2" s="49"/>
      <c r="E2" s="17"/>
      <c r="F2" s="33"/>
      <c r="G2" s="19"/>
      <c r="H2" s="34"/>
    </row>
    <row r="3" spans="2:12" ht="16.5" customHeight="1">
      <c r="B3" s="16"/>
      <c r="C3" s="41"/>
      <c r="D3" s="42"/>
      <c r="E3" s="16"/>
      <c r="F3" s="46" t="s">
        <v>69</v>
      </c>
      <c r="G3" s="47"/>
      <c r="H3" s="48"/>
    </row>
    <row r="4" spans="2:12" ht="15" customHeight="1">
      <c r="B4" s="43"/>
      <c r="C4" s="43"/>
      <c r="D4" s="44"/>
      <c r="E4" s="1" t="s">
        <v>1</v>
      </c>
      <c r="F4" s="46" t="s">
        <v>72</v>
      </c>
      <c r="G4" s="47"/>
      <c r="H4" s="48"/>
      <c r="L4" s="15"/>
    </row>
    <row r="5" spans="2:12">
      <c r="E5" s="1" t="s">
        <v>1</v>
      </c>
      <c r="F5" s="46" t="s">
        <v>70</v>
      </c>
      <c r="G5" s="51"/>
      <c r="H5" s="52"/>
    </row>
    <row r="6" spans="2:12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0" t="s">
        <v>1</v>
      </c>
      <c r="F7" s="3"/>
      <c r="G7" s="23">
        <f>PRODUCT(F7,E7)</f>
        <v>0</v>
      </c>
      <c r="H7" s="3"/>
    </row>
    <row r="8" spans="2:12">
      <c r="B8" s="3"/>
      <c r="C8" s="3"/>
      <c r="D8" s="3" t="s">
        <v>43</v>
      </c>
      <c r="E8" s="20">
        <v>0</v>
      </c>
      <c r="F8" s="3"/>
      <c r="G8" s="23">
        <f>SUM(E8*F8)</f>
        <v>0</v>
      </c>
      <c r="H8" s="38" t="s">
        <v>50</v>
      </c>
    </row>
    <row r="9" spans="2:12">
      <c r="B9" s="3"/>
      <c r="C9" s="3"/>
      <c r="D9" s="3" t="s">
        <v>6</v>
      </c>
      <c r="E9" s="20"/>
      <c r="F9" s="3"/>
      <c r="G9" s="23">
        <f t="shared" ref="G9:G17" si="0">PRODUCT(F9,E9)</f>
        <v>0</v>
      </c>
      <c r="H9" s="3"/>
    </row>
    <row r="10" spans="2:12" ht="39" customHeight="1">
      <c r="B10" s="3"/>
      <c r="C10" s="3"/>
      <c r="D10" s="3" t="s">
        <v>44</v>
      </c>
      <c r="E10" s="20">
        <v>104</v>
      </c>
      <c r="F10" s="3">
        <v>30</v>
      </c>
      <c r="G10" s="23">
        <f>PRODUCT(F10,E10)</f>
        <v>3120</v>
      </c>
      <c r="H10" s="39" t="s">
        <v>52</v>
      </c>
      <c r="I10" s="36"/>
    </row>
    <row r="11" spans="2:12">
      <c r="B11" s="3"/>
      <c r="C11" s="3"/>
      <c r="D11" s="3" t="s">
        <v>27</v>
      </c>
      <c r="E11" s="20">
        <v>5</v>
      </c>
      <c r="F11" s="3">
        <f>3*10*3</f>
        <v>90</v>
      </c>
      <c r="G11" s="23">
        <f t="shared" si="0"/>
        <v>450</v>
      </c>
      <c r="H11" s="3" t="s">
        <v>53</v>
      </c>
    </row>
    <row r="12" spans="2:12">
      <c r="B12" s="3"/>
      <c r="C12" s="3"/>
      <c r="D12" s="3" t="s">
        <v>7</v>
      </c>
      <c r="E12" s="20">
        <v>0</v>
      </c>
      <c r="F12" s="3"/>
      <c r="G12" s="23">
        <f t="shared" si="0"/>
        <v>0</v>
      </c>
      <c r="H12" s="3"/>
    </row>
    <row r="13" spans="2:12">
      <c r="B13" s="3"/>
      <c r="C13" s="3"/>
      <c r="D13" s="3" t="s">
        <v>8</v>
      </c>
      <c r="E13" s="20">
        <v>0</v>
      </c>
      <c r="F13" s="3"/>
      <c r="G13" s="23">
        <f t="shared" si="0"/>
        <v>0</v>
      </c>
      <c r="H13" s="3"/>
    </row>
    <row r="14" spans="2:12">
      <c r="B14" s="3"/>
      <c r="C14" s="3" t="s">
        <v>1</v>
      </c>
      <c r="D14" s="3" t="s">
        <v>28</v>
      </c>
      <c r="E14" s="20">
        <v>20</v>
      </c>
      <c r="F14" s="3">
        <f>20*10*2</f>
        <v>400</v>
      </c>
      <c r="G14" s="23">
        <f t="shared" si="0"/>
        <v>8000</v>
      </c>
      <c r="H14" s="38" t="s">
        <v>55</v>
      </c>
    </row>
    <row r="15" spans="2:12">
      <c r="B15" s="3"/>
      <c r="C15" s="3" t="s">
        <v>1</v>
      </c>
      <c r="D15" s="3" t="s">
        <v>9</v>
      </c>
      <c r="E15" s="20"/>
      <c r="F15" s="3"/>
      <c r="G15" s="23">
        <f t="shared" si="0"/>
        <v>0</v>
      </c>
      <c r="H15" s="3"/>
    </row>
    <row r="16" spans="2:12">
      <c r="B16" s="4"/>
      <c r="C16" s="4"/>
      <c r="D16" s="3" t="s">
        <v>11</v>
      </c>
      <c r="E16" s="21"/>
      <c r="F16" s="5"/>
      <c r="G16" s="22">
        <f t="shared" si="0"/>
        <v>0</v>
      </c>
      <c r="H16" s="5"/>
    </row>
    <row r="17" spans="2:10">
      <c r="B17" s="4"/>
      <c r="C17" s="4" t="s">
        <v>12</v>
      </c>
      <c r="D17" s="29"/>
      <c r="E17" s="21"/>
      <c r="F17" s="5"/>
      <c r="G17" s="23">
        <f t="shared" si="0"/>
        <v>0</v>
      </c>
      <c r="H17" s="5"/>
    </row>
    <row r="18" spans="2:10">
      <c r="B18" s="4"/>
      <c r="C18" s="6"/>
      <c r="D18" s="10" t="s">
        <v>19</v>
      </c>
      <c r="E18" s="22">
        <f>SUM(E7:E17)</f>
        <v>129</v>
      </c>
      <c r="F18" s="5"/>
      <c r="G18" s="22">
        <f>SUM(G7:G17)</f>
        <v>11570</v>
      </c>
      <c r="H18" s="5" t="s">
        <v>56</v>
      </c>
      <c r="J18" s="40"/>
    </row>
    <row r="19" spans="2:10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10">
      <c r="B20" s="3"/>
      <c r="C20" s="3"/>
      <c r="D20" s="3" t="s">
        <v>0</v>
      </c>
      <c r="E20" s="20"/>
      <c r="F20" s="3"/>
      <c r="G20" s="23">
        <f>PRODUCT(E20,F20)</f>
        <v>0</v>
      </c>
      <c r="H20" s="3"/>
    </row>
    <row r="21" spans="2:10">
      <c r="B21" s="3"/>
      <c r="C21" s="3"/>
      <c r="D21" s="3" t="s">
        <v>43</v>
      </c>
      <c r="E21" s="20">
        <v>0</v>
      </c>
      <c r="F21" s="3"/>
      <c r="G21" s="23">
        <f>SUM(E21*F21)</f>
        <v>0</v>
      </c>
      <c r="H21" s="38" t="s">
        <v>50</v>
      </c>
    </row>
    <row r="22" spans="2:10">
      <c r="B22" s="3"/>
      <c r="C22" s="3"/>
      <c r="D22" s="3" t="s">
        <v>6</v>
      </c>
      <c r="E22" s="20"/>
      <c r="F22" s="3"/>
      <c r="G22" s="23">
        <f t="shared" ref="G22:G28" si="1">PRODUCT(F22,E22)</f>
        <v>0</v>
      </c>
      <c r="H22" s="3"/>
    </row>
    <row r="23" spans="2:10">
      <c r="B23" s="3"/>
      <c r="C23" s="3"/>
      <c r="D23" s="3" t="s">
        <v>27</v>
      </c>
      <c r="E23" s="20">
        <v>5</v>
      </c>
      <c r="F23" s="3">
        <f>3*3</f>
        <v>9</v>
      </c>
      <c r="G23" s="23">
        <f t="shared" si="1"/>
        <v>45</v>
      </c>
      <c r="H23" s="3" t="s">
        <v>54</v>
      </c>
    </row>
    <row r="24" spans="2:10">
      <c r="B24" s="3"/>
      <c r="C24" s="3"/>
      <c r="D24" s="3" t="s">
        <v>7</v>
      </c>
      <c r="E24" s="20"/>
      <c r="F24" s="3"/>
      <c r="G24" s="23">
        <f t="shared" si="1"/>
        <v>0</v>
      </c>
      <c r="H24" s="3"/>
    </row>
    <row r="25" spans="2:10">
      <c r="B25" s="3"/>
      <c r="C25" s="3"/>
      <c r="D25" s="3" t="s">
        <v>8</v>
      </c>
      <c r="E25" s="20">
        <v>250</v>
      </c>
      <c r="F25" s="3">
        <v>1</v>
      </c>
      <c r="G25" s="23">
        <f t="shared" si="1"/>
        <v>250</v>
      </c>
      <c r="H25" s="3" t="s">
        <v>57</v>
      </c>
    </row>
    <row r="26" spans="2:10">
      <c r="B26" s="3"/>
      <c r="C26" s="3"/>
      <c r="D26" s="3" t="s">
        <v>28</v>
      </c>
      <c r="E26" s="20">
        <v>20</v>
      </c>
      <c r="F26" s="3">
        <f>3*3*3</f>
        <v>27</v>
      </c>
      <c r="G26" s="23">
        <f t="shared" si="1"/>
        <v>540</v>
      </c>
      <c r="H26" s="3"/>
    </row>
    <row r="27" spans="2:10">
      <c r="B27" s="3"/>
      <c r="C27" s="3"/>
      <c r="D27" s="3" t="s">
        <v>9</v>
      </c>
      <c r="E27" s="20"/>
      <c r="F27" s="3"/>
      <c r="G27" s="23">
        <f t="shared" si="1"/>
        <v>0</v>
      </c>
      <c r="H27" s="3"/>
    </row>
    <row r="28" spans="2:10">
      <c r="B28" s="3"/>
      <c r="C28" s="3" t="s">
        <v>12</v>
      </c>
      <c r="D28" s="3" t="s">
        <v>58</v>
      </c>
      <c r="E28" s="20">
        <v>104</v>
      </c>
      <c r="F28" s="3">
        <f>3*3</f>
        <v>9</v>
      </c>
      <c r="G28" s="23">
        <f t="shared" si="1"/>
        <v>936</v>
      </c>
      <c r="H28" s="3"/>
    </row>
    <row r="29" spans="2:10">
      <c r="B29" s="3"/>
      <c r="C29" s="3"/>
      <c r="D29" s="1" t="s">
        <v>20</v>
      </c>
      <c r="E29" s="23">
        <f>SUM(E20:E28)</f>
        <v>379</v>
      </c>
      <c r="F29" s="18"/>
      <c r="G29" s="23">
        <f>SUM(G20:G28)</f>
        <v>1771</v>
      </c>
      <c r="H29" s="39" t="s">
        <v>59</v>
      </c>
    </row>
    <row r="30" spans="2:10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10">
      <c r="B31" s="3"/>
      <c r="C31" s="3"/>
      <c r="D31" s="3" t="s">
        <v>15</v>
      </c>
      <c r="E31" s="24"/>
      <c r="F31" s="3"/>
      <c r="G31" s="23">
        <f>PRODUCT(E31,F31)</f>
        <v>0</v>
      </c>
      <c r="H31" s="3"/>
    </row>
    <row r="32" spans="2:10">
      <c r="B32" s="3"/>
      <c r="C32" s="3" t="s">
        <v>12</v>
      </c>
      <c r="D32" s="3" t="s">
        <v>61</v>
      </c>
      <c r="E32" s="24">
        <f>1959*1.15</f>
        <v>2252.85</v>
      </c>
      <c r="F32" s="3">
        <v>5</v>
      </c>
      <c r="G32" s="23">
        <f t="shared" ref="G32:G40" si="2">PRODUCT(E32,F32)</f>
        <v>11264.25</v>
      </c>
      <c r="H32" s="3"/>
    </row>
    <row r="33" spans="2:8">
      <c r="B33" s="3"/>
      <c r="C33" s="3" t="s">
        <v>12</v>
      </c>
      <c r="D33" s="3" t="s">
        <v>62</v>
      </c>
      <c r="E33" s="24">
        <v>80</v>
      </c>
      <c r="F33" s="3">
        <v>7</v>
      </c>
      <c r="G33" s="23">
        <f t="shared" si="2"/>
        <v>560</v>
      </c>
      <c r="H33" s="3"/>
    </row>
    <row r="34" spans="2:8">
      <c r="B34" s="3"/>
      <c r="C34" s="3" t="s">
        <v>12</v>
      </c>
      <c r="D34" s="3" t="s">
        <v>60</v>
      </c>
      <c r="E34" s="20">
        <f>1174*1.15</f>
        <v>1350.1</v>
      </c>
      <c r="F34" s="3">
        <v>2</v>
      </c>
      <c r="G34" s="23">
        <f t="shared" si="2"/>
        <v>2700.2</v>
      </c>
      <c r="H34" s="3"/>
    </row>
    <row r="35" spans="2:8">
      <c r="B35" s="3"/>
      <c r="C35" s="3" t="s">
        <v>12</v>
      </c>
      <c r="D35" s="3" t="s">
        <v>64</v>
      </c>
      <c r="E35" s="20">
        <v>40</v>
      </c>
      <c r="F35" s="3">
        <v>3</v>
      </c>
      <c r="G35" s="23">
        <f t="shared" si="2"/>
        <v>120</v>
      </c>
      <c r="H35" s="3"/>
    </row>
    <row r="36" spans="2:8">
      <c r="B36" s="3"/>
      <c r="C36" s="3" t="s">
        <v>12</v>
      </c>
      <c r="D36" s="3" t="s">
        <v>63</v>
      </c>
      <c r="E36" s="20">
        <v>30</v>
      </c>
      <c r="F36" s="3">
        <v>13</v>
      </c>
      <c r="G36" s="23">
        <f t="shared" si="2"/>
        <v>390</v>
      </c>
      <c r="H36" s="3"/>
    </row>
    <row r="37" spans="2:8">
      <c r="B37" s="3"/>
      <c r="C37" s="3" t="s">
        <v>12</v>
      </c>
      <c r="D37" s="3" t="s">
        <v>65</v>
      </c>
      <c r="E37" s="20">
        <v>30</v>
      </c>
      <c r="F37" s="3">
        <v>3</v>
      </c>
      <c r="G37" s="23">
        <f t="shared" si="2"/>
        <v>90</v>
      </c>
      <c r="H37" s="3"/>
    </row>
    <row r="38" spans="2:8">
      <c r="B38" s="3"/>
      <c r="C38" s="3" t="s">
        <v>12</v>
      </c>
      <c r="D38" s="3" t="s">
        <v>66</v>
      </c>
      <c r="E38" s="20">
        <v>15</v>
      </c>
      <c r="F38" s="3">
        <v>5</v>
      </c>
      <c r="G38" s="23">
        <f t="shared" si="2"/>
        <v>75</v>
      </c>
      <c r="H38" s="3"/>
    </row>
    <row r="39" spans="2:8">
      <c r="B39" s="3"/>
      <c r="C39" s="3" t="s">
        <v>12</v>
      </c>
      <c r="D39" s="3" t="s">
        <v>67</v>
      </c>
      <c r="E39" s="20">
        <v>100</v>
      </c>
      <c r="F39" s="3">
        <v>2</v>
      </c>
      <c r="G39" s="23">
        <f t="shared" si="2"/>
        <v>200</v>
      </c>
      <c r="H39" s="3"/>
    </row>
    <row r="40" spans="2:8">
      <c r="B40" s="3"/>
      <c r="C40" s="3" t="s">
        <v>12</v>
      </c>
      <c r="D40" s="3" t="s">
        <v>68</v>
      </c>
      <c r="E40" s="20">
        <v>75</v>
      </c>
      <c r="F40" s="3">
        <v>1</v>
      </c>
      <c r="G40" s="23">
        <f t="shared" si="2"/>
        <v>75</v>
      </c>
      <c r="H40" s="3"/>
    </row>
    <row r="41" spans="2:8">
      <c r="B41" s="3"/>
      <c r="C41" s="3"/>
      <c r="D41" s="1" t="s">
        <v>21</v>
      </c>
      <c r="E41" s="23">
        <f>SUM(E31:E40)</f>
        <v>3972.95</v>
      </c>
      <c r="F41" s="18"/>
      <c r="G41" s="23">
        <f>SUM(E31:E36)</f>
        <v>3752.95</v>
      </c>
      <c r="H41" s="3"/>
    </row>
    <row r="42" spans="2:8">
      <c r="B42" s="2" t="s">
        <v>32</v>
      </c>
      <c r="C42" s="2" t="s">
        <v>17</v>
      </c>
      <c r="D42" s="2"/>
      <c r="E42" s="7" t="s">
        <v>2</v>
      </c>
      <c r="F42" s="2" t="s">
        <v>3</v>
      </c>
      <c r="G42" s="2" t="s">
        <v>4</v>
      </c>
      <c r="H42" s="2" t="s">
        <v>5</v>
      </c>
    </row>
    <row r="43" spans="2:8">
      <c r="B43" s="3"/>
      <c r="C43" s="3"/>
      <c r="D43" s="3" t="s">
        <v>18</v>
      </c>
      <c r="E43" s="24"/>
      <c r="F43" s="3"/>
      <c r="G43" s="23">
        <f t="shared" ref="G43:G47" si="3">PRODUCT(F43,E43)</f>
        <v>0</v>
      </c>
      <c r="H43" s="3"/>
    </row>
    <row r="44" spans="2:8">
      <c r="B44" s="3"/>
      <c r="C44" s="3"/>
      <c r="D44" s="3" t="s">
        <v>23</v>
      </c>
      <c r="E44" s="20"/>
      <c r="F44" s="3"/>
      <c r="G44" s="23">
        <f t="shared" si="3"/>
        <v>0</v>
      </c>
      <c r="H44" s="3"/>
    </row>
    <row r="45" spans="2:8">
      <c r="B45" s="3"/>
      <c r="C45" s="3"/>
      <c r="D45" s="3" t="s">
        <v>10</v>
      </c>
      <c r="E45" s="20"/>
      <c r="F45" s="3"/>
      <c r="G45" s="23">
        <f t="shared" si="3"/>
        <v>0</v>
      </c>
      <c r="H45" s="3"/>
    </row>
    <row r="46" spans="2:8">
      <c r="B46" s="3"/>
      <c r="C46" s="3"/>
      <c r="D46" s="3" t="s">
        <v>24</v>
      </c>
      <c r="E46" s="20"/>
      <c r="F46" s="3"/>
      <c r="G46" s="23">
        <f t="shared" si="3"/>
        <v>0</v>
      </c>
      <c r="H46" s="3"/>
    </row>
    <row r="47" spans="2:8">
      <c r="B47" s="3"/>
      <c r="C47" s="3" t="s">
        <v>16</v>
      </c>
      <c r="D47" s="3"/>
      <c r="E47" s="20"/>
      <c r="F47" s="3"/>
      <c r="G47" s="23">
        <f t="shared" si="3"/>
        <v>0</v>
      </c>
      <c r="H47" s="3"/>
    </row>
    <row r="48" spans="2:8">
      <c r="B48" s="3"/>
      <c r="C48" s="3"/>
      <c r="D48" s="1" t="s">
        <v>22</v>
      </c>
      <c r="E48" s="23">
        <f>SUM(E43:E47)</f>
        <v>0</v>
      </c>
      <c r="F48" s="18"/>
      <c r="G48" s="23">
        <f>SUM(G43:G47)</f>
        <v>0</v>
      </c>
      <c r="H48" s="3"/>
    </row>
    <row r="49" spans="2:8">
      <c r="B49" s="58" t="s">
        <v>37</v>
      </c>
      <c r="C49" s="51"/>
      <c r="D49" s="51"/>
      <c r="E49" s="51"/>
      <c r="F49" s="51"/>
      <c r="G49" s="51"/>
      <c r="H49" s="52"/>
    </row>
    <row r="50" spans="2:8">
      <c r="B50" s="32" t="s">
        <v>38</v>
      </c>
      <c r="C50" s="50" t="s">
        <v>42</v>
      </c>
      <c r="D50" s="51"/>
      <c r="E50" s="51"/>
      <c r="F50" s="52"/>
      <c r="G50" s="25">
        <f>G18</f>
        <v>11570</v>
      </c>
      <c r="H50" s="9"/>
    </row>
    <row r="51" spans="2:8">
      <c r="B51" s="37" t="s">
        <v>39</v>
      </c>
      <c r="C51" s="50" t="s">
        <v>45</v>
      </c>
      <c r="D51" s="53"/>
      <c r="E51" s="53"/>
      <c r="F51" s="54"/>
      <c r="G51" s="27">
        <f>PRODUCT(G50,0.67)</f>
        <v>7751.9000000000005</v>
      </c>
      <c r="H51" s="14"/>
    </row>
    <row r="52" spans="2:8">
      <c r="B52" s="32" t="s">
        <v>40</v>
      </c>
      <c r="C52" s="50" t="s">
        <v>33</v>
      </c>
      <c r="D52" s="51"/>
      <c r="E52" s="51"/>
      <c r="F52" s="52"/>
      <c r="G52" s="25">
        <f>G29</f>
        <v>1771</v>
      </c>
      <c r="H52" s="9" t="s">
        <v>34</v>
      </c>
    </row>
    <row r="53" spans="2:8">
      <c r="B53" s="32" t="s">
        <v>41</v>
      </c>
      <c r="C53" s="50" t="s">
        <v>35</v>
      </c>
      <c r="D53" s="51"/>
      <c r="E53" s="51"/>
      <c r="F53" s="52"/>
      <c r="G53" s="25">
        <f>G41</f>
        <v>3752.95</v>
      </c>
      <c r="H53" s="9" t="s">
        <v>36</v>
      </c>
    </row>
    <row r="54" spans="2:8">
      <c r="B54" s="31"/>
      <c r="C54" s="59" t="s">
        <v>47</v>
      </c>
      <c r="D54" s="60"/>
      <c r="E54" s="60"/>
      <c r="F54" s="61"/>
      <c r="G54" s="26">
        <f>SUM(G50,G52,G53)</f>
        <v>17093.95</v>
      </c>
      <c r="H54" s="11"/>
    </row>
    <row r="55" spans="2:8">
      <c r="B55" s="12"/>
      <c r="C55" s="57" t="s">
        <v>46</v>
      </c>
      <c r="D55" s="57"/>
      <c r="E55" s="57"/>
      <c r="F55" s="57"/>
      <c r="G55" s="28">
        <f>SUM(G51,G52,G53)</f>
        <v>13275.850000000002</v>
      </c>
      <c r="H55" s="13"/>
    </row>
    <row r="56" spans="2:8">
      <c r="B56" s="8"/>
      <c r="C56" s="50" t="s">
        <v>48</v>
      </c>
      <c r="D56" s="51"/>
      <c r="E56" s="51"/>
      <c r="F56" s="52"/>
      <c r="G56" s="25">
        <f>PRODUCT(G50,0.33)</f>
        <v>3818.1000000000004</v>
      </c>
      <c r="H56" s="14"/>
    </row>
    <row r="57" spans="2:8">
      <c r="B57" s="30"/>
      <c r="C57" s="50" t="s">
        <v>49</v>
      </c>
      <c r="D57" s="55"/>
      <c r="E57" s="55"/>
      <c r="F57" s="56"/>
      <c r="G57" s="25"/>
      <c r="H57" s="14"/>
    </row>
  </sheetData>
  <mergeCells count="17">
    <mergeCell ref="F5:H5"/>
    <mergeCell ref="C55:F55"/>
    <mergeCell ref="B49:H49"/>
    <mergeCell ref="C54:F54"/>
    <mergeCell ref="C52:F52"/>
    <mergeCell ref="C6:D6"/>
    <mergeCell ref="C56:F56"/>
    <mergeCell ref="C50:F50"/>
    <mergeCell ref="C53:F53"/>
    <mergeCell ref="C51:F51"/>
    <mergeCell ref="C57:F57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Jason Miller</cp:lastModifiedBy>
  <cp:lastPrinted>2013-09-04T22:05:12Z</cp:lastPrinted>
  <dcterms:created xsi:type="dcterms:W3CDTF">2013-01-23T23:52:36Z</dcterms:created>
  <dcterms:modified xsi:type="dcterms:W3CDTF">2017-10-02T20:54:06Z</dcterms:modified>
</cp:coreProperties>
</file>