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7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annette.edwards\Dropbox (CSUCI)\CIA\UNIV 392\"/>
    </mc:Choice>
  </mc:AlternateContent>
  <xr:revisionPtr revIDLastSave="0" documentId="8_{32E26831-F916-49C0-A408-77FE84ED0AFD}" xr6:coauthVersionLast="43" xr6:coauthVersionMax="43" xr10:uidLastSave="{00000000-0000-0000-0000-000000000000}"/>
  <bookViews>
    <workbookView xWindow="-19320" yWindow="-120" windowWidth="19440" windowHeight="15000" tabRatio="685" activeTab="3" xr2:uid="{00000000-000D-0000-FFFF-FFFF00000000}"/>
  </bookViews>
  <sheets>
    <sheet name="Page 1_Start here" sheetId="1" r:id="rId1"/>
    <sheet name="Page 2_Ground transportation" sheetId="2" r:id="rId2"/>
    <sheet name="Page 3_Cultural activities" sheetId="3" r:id="rId3"/>
    <sheet name="Page 4_Other expenses" sheetId="4" r:id="rId4"/>
    <sheet name="Univ 392 Budget Worksheet" sheetId="5" r:id="rId5"/>
  </sheets>
  <definedNames>
    <definedName name="Cost_of_airfare">'Page 1_Start here'!$C$11</definedName>
    <definedName name="Cost_of_lodging_per_faculty">'Page 1_Start here'!$C$15</definedName>
    <definedName name="Cost_of_lodging_per_person">'Page 1_Start here'!$C$14</definedName>
    <definedName name="Cost_of_lodging_per_student">'Page 1_Start here'!$C$14</definedName>
    <definedName name="Cost_of_restration_fees">'Page 1_Start here'!$C$18</definedName>
    <definedName name="Cost_of_travel_fee_per_student">'Page 1_Start here'!$C$30</definedName>
    <definedName name="Cost_of_tuition_per_student">'Page 1_Start here'!$C$29</definedName>
    <definedName name="Course_title">'Page 1_Start here'!$B$2</definedName>
    <definedName name="Cultural_activities_TOTAL_PER_FACULTY">'Page 3_Cultural activities'!$B$24</definedName>
    <definedName name="Cultural_activities_TOTAL_PER_STUDENT">'Page 3_Cultural activities'!$B$23</definedName>
    <definedName name="Estimated_cost_of_meals_for_faculty">'Page 1_Start here'!$C$22</definedName>
    <definedName name="Estimated_cost_of_meals_for_students">'Page 1_Start here'!$C$21</definedName>
    <definedName name="Health_and_travel_insurance_per_faculty">'Page 1_Start here'!$C$26</definedName>
    <definedName name="Health_and_travel_insurance_per_student">'Page 1_Start here'!$C$25</definedName>
    <definedName name="Lead_instructor">'Page 1_Start here'!$B$3</definedName>
    <definedName name="Number_of_faculty">'Page 1_Start here'!$B$7</definedName>
    <definedName name="Number_of_students">'Page 1_Start here'!$B$6</definedName>
    <definedName name="Printing_copying">'Page 4_Other expenses'!$C$25</definedName>
    <definedName name="Supplies">'Page 4_Other expenses'!$C$24</definedName>
    <definedName name="TOTAL_GROUND_TRANSPORTATION">'Page 2_Ground transportation'!$C$10</definedName>
    <definedName name="TOTAL_OTHER_EXPENSES_FACULTY">'Page 4_Other expenses'!$C$21</definedName>
    <definedName name="TOTAL_OTHER_EXPENSES_STUDENTS">'Page 4_Other expenses'!$C$11</definedName>
    <definedName name="TOTAL_OTHER_OPERATING_EXPENSES">'Page 4_Other expenses'!$C$31</definedName>
    <definedName name="Travel_dates">'Page 1_Start here'!$B$5</definedName>
    <definedName name="Travel_location_s">'Page 1_Start here'!$B$4</definedName>
  </definedNames>
  <calcPr calcId="191029"/>
  <customWorkbookViews>
    <customWorkbookView name="Dr. Andrea Grove - Personal View" guid="{89360425-5491-2F4A-AB3C-744AD00F3444}" mergeInterval="0" personalView="1" xWindow="43" yWindow="23" windowWidth="1223" windowHeight="524" tabRatio="685" activeSheetId="1" showComments="commIndAndComment"/>
    <customWorkbookView name="Edwards, Jeannette - Personal View" guid="{A818EA0B-B28A-467A-8939-FBF8E3607B5A}" mergeInterval="0" personalView="1" maximized="1" xWindow="-8" yWindow="-8" windowWidth="1936" windowHeight="1056" tabRatio="685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1" i="4" l="1"/>
  <c r="C21" i="4"/>
  <c r="C11" i="4"/>
  <c r="C10" i="2"/>
  <c r="D33" i="5" l="1"/>
  <c r="D32" i="5"/>
  <c r="D30" i="5"/>
  <c r="D28" i="5"/>
  <c r="D29" i="5"/>
  <c r="D26" i="5"/>
  <c r="F26" i="5" s="1"/>
  <c r="E26" i="5"/>
  <c r="D17" i="5"/>
  <c r="B7" i="5"/>
  <c r="B6" i="5"/>
  <c r="B5" i="5"/>
  <c r="B4" i="5"/>
  <c r="B3" i="5"/>
  <c r="B2" i="5"/>
  <c r="D25" i="5"/>
  <c r="D16" i="5"/>
  <c r="D23" i="5"/>
  <c r="D14" i="5"/>
  <c r="F14" i="5" s="1"/>
  <c r="D22" i="5"/>
  <c r="D13" i="5"/>
  <c r="D21" i="5"/>
  <c r="D12" i="5"/>
  <c r="B24" i="3"/>
  <c r="D24" i="5" s="1"/>
  <c r="F24" i="5" s="1"/>
  <c r="E11" i="5"/>
  <c r="E17" i="5"/>
  <c r="E25" i="5"/>
  <c r="E24" i="5"/>
  <c r="E23" i="5"/>
  <c r="F23" i="5" s="1"/>
  <c r="E22" i="5"/>
  <c r="E21" i="5"/>
  <c r="E20" i="5"/>
  <c r="E16" i="5"/>
  <c r="E15" i="5"/>
  <c r="E14" i="5"/>
  <c r="E13" i="5"/>
  <c r="E12" i="5"/>
  <c r="E19" i="5"/>
  <c r="E10" i="5"/>
  <c r="D19" i="5"/>
  <c r="D10" i="5"/>
  <c r="F10" i="5" s="1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B8" i="3"/>
  <c r="E8" i="3" s="1"/>
  <c r="C7" i="3"/>
  <c r="E7" i="3" s="1"/>
  <c r="C6" i="3"/>
  <c r="C5" i="3"/>
  <c r="C4" i="3"/>
  <c r="C3" i="3"/>
  <c r="E3" i="3" s="1"/>
  <c r="B3" i="3"/>
  <c r="B20" i="3"/>
  <c r="B19" i="3"/>
  <c r="E19" i="3" s="1"/>
  <c r="B18" i="3"/>
  <c r="B17" i="3"/>
  <c r="E17" i="3" s="1"/>
  <c r="B16" i="3"/>
  <c r="E16" i="3" s="1"/>
  <c r="B15" i="3"/>
  <c r="B14" i="3"/>
  <c r="B13" i="3"/>
  <c r="E13" i="3"/>
  <c r="B12" i="3"/>
  <c r="B11" i="3"/>
  <c r="B10" i="3"/>
  <c r="B9" i="3"/>
  <c r="E9" i="3" s="1"/>
  <c r="B7" i="3"/>
  <c r="B6" i="3"/>
  <c r="B5" i="3"/>
  <c r="E5" i="3" s="1"/>
  <c r="B4" i="3"/>
  <c r="B23" i="3"/>
  <c r="D15" i="5"/>
  <c r="F15" i="5" s="1"/>
  <c r="F22" i="5"/>
  <c r="E10" i="3"/>
  <c r="F25" i="5"/>
  <c r="F12" i="5"/>
  <c r="F19" i="5"/>
  <c r="E6" i="3"/>
  <c r="E14" i="3"/>
  <c r="E18" i="3"/>
  <c r="F21" i="5"/>
  <c r="E11" i="3"/>
  <c r="E15" i="3"/>
  <c r="E4" i="3"/>
  <c r="E12" i="3"/>
  <c r="E20" i="3"/>
  <c r="F13" i="5"/>
  <c r="F16" i="5"/>
  <c r="G39" i="5" l="1"/>
  <c r="B25" i="3"/>
  <c r="F17" i="5"/>
  <c r="D20" i="5"/>
  <c r="F20" i="5" s="1"/>
  <c r="G38" i="5" s="1"/>
  <c r="D11" i="5"/>
  <c r="F11" i="5" s="1"/>
  <c r="G35" i="5" l="1"/>
  <c r="G36" i="5" s="1"/>
  <c r="G40" i="5" s="1"/>
  <c r="G37" i="5" l="1"/>
  <c r="G41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CSU User</author>
  </authors>
  <commentList>
    <comment ref="A2" authorId="0" guid="{913255A4-8903-3742-AFFB-643F1AE8D766}" shapeId="0" xr:uid="{00000000-0006-0000-0200-000001000000}">
      <text>
        <r>
          <rPr>
            <b/>
            <sz val="9"/>
            <color rgb="FF000000"/>
            <rFont val="Tahoma"/>
            <family val="2"/>
          </rPr>
          <t>CSU User: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Only those that require a payment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CSU User</author>
  </authors>
  <commentList>
    <comment ref="C13" authorId="0" guid="{8266E807-272A-764E-A74E-C94D13FB93E9}" shapeId="0" xr:uid="{00000000-0006-0000-0400-000001000000}">
      <text>
        <r>
          <rPr>
            <b/>
            <sz val="9"/>
            <color rgb="FF000000"/>
            <rFont val="Tahoma"/>
            <family val="2"/>
          </rPr>
          <t>CSU User: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For non-CSU fees (e.g. for a host university), conference fees, etc.</t>
        </r>
      </text>
    </comment>
  </commentList>
</comments>
</file>

<file path=xl/sharedStrings.xml><?xml version="1.0" encoding="utf-8"?>
<sst xmlns="http://schemas.openxmlformats.org/spreadsheetml/2006/main" count="182" uniqueCount="103">
  <si>
    <t xml:space="preserve"> </t>
  </si>
  <si>
    <t>I</t>
  </si>
  <si>
    <t>Students traveling expenses:</t>
  </si>
  <si>
    <t>Cost/ea</t>
  </si>
  <si>
    <t># Requested</t>
  </si>
  <si>
    <t>Total</t>
  </si>
  <si>
    <t>Comments/Additional Notes</t>
  </si>
  <si>
    <t>Airfare</t>
  </si>
  <si>
    <t xml:space="preserve">Ground Transportation </t>
  </si>
  <si>
    <t>Registration Fees</t>
  </si>
  <si>
    <t>Meals</t>
  </si>
  <si>
    <t>Cultural Activities</t>
  </si>
  <si>
    <t>Travel Insurance</t>
  </si>
  <si>
    <t>Other:</t>
  </si>
  <si>
    <t>II</t>
  </si>
  <si>
    <t>Faculty Traveling Expenses:</t>
  </si>
  <si>
    <t xml:space="preserve"> Travel Insurance</t>
  </si>
  <si>
    <t>**</t>
  </si>
  <si>
    <t>III</t>
  </si>
  <si>
    <t>Operating Expense Budget</t>
  </si>
  <si>
    <t xml:space="preserve">Cost </t>
  </si>
  <si>
    <t>Comments/Additional Notes: Please be Specific</t>
  </si>
  <si>
    <t>Supplies</t>
  </si>
  <si>
    <t>Printing/Copying</t>
  </si>
  <si>
    <t>IV</t>
  </si>
  <si>
    <t>Out of Pocket Student Expenses</t>
  </si>
  <si>
    <t>Not funded by IRA or the University</t>
  </si>
  <si>
    <t>Total costs of the trip</t>
  </si>
  <si>
    <t xml:space="preserve">Total Student Traveling Expenses </t>
  </si>
  <si>
    <t xml:space="preserve"> A</t>
  </si>
  <si>
    <t>Maximum IRA funding @ 2/3rd total cost</t>
  </si>
  <si>
    <t>Remaining 1/3 is payable by students through course fee</t>
  </si>
  <si>
    <t xml:space="preserve"> B</t>
  </si>
  <si>
    <t>Faculty Travelling Expenses, funded at 100%</t>
  </si>
  <si>
    <t>C</t>
  </si>
  <si>
    <t>Operating Expenses, funded at 100%</t>
  </si>
  <si>
    <t>Total IRA funding Requested (Total of A, B &amp; C)</t>
  </si>
  <si>
    <t>Out of Pocket Student Expenses, not funded by the University</t>
  </si>
  <si>
    <t>List all cultural and course activities here</t>
  </si>
  <si>
    <t>Cost/each</t>
  </si>
  <si>
    <t>TOTAL</t>
  </si>
  <si>
    <t>Brief justification (connect with student learning objectives)</t>
  </si>
  <si>
    <t># of faculty</t>
  </si>
  <si>
    <t># of students</t>
  </si>
  <si>
    <t>Cultural activities GRAND TOTAL</t>
  </si>
  <si>
    <t>Number of students</t>
  </si>
  <si>
    <t>Number of faculty</t>
  </si>
  <si>
    <t>UNIV 392 BUDGET SHEET</t>
  </si>
  <si>
    <t>Course title</t>
  </si>
  <si>
    <t>Travel location/s</t>
  </si>
  <si>
    <t>Lead instructor</t>
  </si>
  <si>
    <t>Travel dates</t>
  </si>
  <si>
    <t>Fill out the following information:</t>
  </si>
  <si>
    <t>Ground transportation:</t>
  </si>
  <si>
    <t>Shuttle from CI to airport</t>
  </si>
  <si>
    <t>Cost per person of the shuttle service. You may also choose to set the meeting point at the airport, thus reducing the overall cost of the course.</t>
  </si>
  <si>
    <t>Cost of airfare per person</t>
  </si>
  <si>
    <t>In country transportation</t>
  </si>
  <si>
    <t>Your notes</t>
  </si>
  <si>
    <t>Explanations</t>
  </si>
  <si>
    <t>Please, specify here.</t>
  </si>
  <si>
    <t>Bus, train, taxi, etc.  Please, be specific about the the departing and arrival points. For instance, "Train ride from Paris to Brussels".</t>
  </si>
  <si>
    <t>TOTAL GROUND TRANSPORTATION</t>
  </si>
  <si>
    <t>Cultural activities TOTAL PER STUDENT</t>
  </si>
  <si>
    <t>Cultural activities TOTAL PER FACULTY</t>
  </si>
  <si>
    <t>Lodging accomodations</t>
  </si>
  <si>
    <t>Cost of lodging per student</t>
  </si>
  <si>
    <t>Cost of lodging per faculty</t>
  </si>
  <si>
    <t>Specify type of accomodation (hotel, hostel, host family, etc.) Specify if double room, triple, etc.</t>
  </si>
  <si>
    <t>Lodging Accommodations</t>
  </si>
  <si>
    <t>Registration fees</t>
  </si>
  <si>
    <t>Non CSU tuition fees (e.g., for a host university, conference fees, etc.)</t>
  </si>
  <si>
    <t>Estimated cost of meals for students</t>
  </si>
  <si>
    <t>Estimated cost of meals for faculty</t>
  </si>
  <si>
    <t>For the entire duration of the trip</t>
  </si>
  <si>
    <t>Health and travel insurance</t>
  </si>
  <si>
    <t>Health and travel insurance per student</t>
  </si>
  <si>
    <t xml:space="preserve">$50.00 for trips up to 15 days duration per trip/employee and $60.00 for trips up to 30 days duration per trip/employee. Note: Additional premium is charged for high-hazardous /war risk countries. </t>
  </si>
  <si>
    <t>Health and travel insurance per faculty</t>
  </si>
  <si>
    <t xml:space="preserve">$60.00 for trips up to 15 days duration per trip/employee and $75.00 for trips up to 30 days duration per trip/employee. Note: Additional premium is charged for high-hazardous /war risk countries. </t>
  </si>
  <si>
    <t>Other expenses for students</t>
  </si>
  <si>
    <t>Other Expenses</t>
  </si>
  <si>
    <t>Other expenses</t>
  </si>
  <si>
    <t>TOTAL OTHER EXPENSES STUDENTS</t>
  </si>
  <si>
    <t>Other expenses for faculty</t>
  </si>
  <si>
    <t>TOTAL OTHER EXPENSES FACULTY</t>
  </si>
  <si>
    <t xml:space="preserve"> Operating expenses</t>
  </si>
  <si>
    <t>Printing/copying</t>
  </si>
  <si>
    <t xml:space="preserve"> Tuition</t>
  </si>
  <si>
    <t>TOTAL OTHER OPERATING EXPENSES</t>
  </si>
  <si>
    <t>CSUCI Tuition (if special session)</t>
  </si>
  <si>
    <t>Cost of tuition per student</t>
  </si>
  <si>
    <t>If a special session offered in the summer through Extended Education</t>
  </si>
  <si>
    <t>Ground transportation</t>
  </si>
  <si>
    <t>Please, specify under "Your notes" the type of expense.</t>
  </si>
  <si>
    <t>It could include things such as phone charges, visa costs, van rental, etc.Please, specify under "Your notes" the type of expense.</t>
  </si>
  <si>
    <t>Cost</t>
  </si>
  <si>
    <t>Travel Fee</t>
  </si>
  <si>
    <t>Cost of travel fee per student</t>
  </si>
  <si>
    <t>Cost of registration fees, if any</t>
  </si>
  <si>
    <t xml:space="preserve">Note: Leave this blank; currently the </t>
  </si>
  <si>
    <t>university is covering this cost</t>
  </si>
  <si>
    <t>Leave this blank; the university is currently covering this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</si>
</sst>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3">
    <font>
      <sz val="11"/>
      <color theme="1"/>
      <name val="Calibri"/>
      <family val="2"/>
      <scheme val="minor"/>
    </font>
    <font>
      <b/>
      <sz val="8"/>
      <color indexed="8"/>
      <name val="Century Gothic"/>
      <family val="2"/>
    </font>
    <font>
      <sz val="8"/>
      <color indexed="8"/>
      <name val="Century Gothic"/>
      <family val="2"/>
    </font>
    <font>
      <sz val="8"/>
      <name val="Verdana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3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1"/>
      <color rgb="FFFF0000"/>
      <name val="Calibri (Body)_x0000_"/>
    </font>
    <font>
      <sz val="8"/>
      <color rgb="FFFF0000"/>
      <name val="Century Gothic"/>
      <family val="2"/>
    </font>
    <font>
      <sz val="8"/>
      <color rgb="FFFF0000"/>
      <name val="Century Gothic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6337778862885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1" xfId="0" applyBorder="1"/>
    <xf numFmtId="0" fontId="1" fillId="0" borderId="2" xfId="0" applyFont="1" applyBorder="1"/>
    <xf numFmtId="0" fontId="1" fillId="2" borderId="3" xfId="0" applyFont="1" applyFill="1" applyBorder="1"/>
    <xf numFmtId="0" fontId="1" fillId="2" borderId="2" xfId="0" applyFont="1" applyFill="1" applyBorder="1"/>
    <xf numFmtId="0" fontId="1" fillId="2" borderId="4" xfId="0" applyFont="1" applyFill="1" applyBorder="1"/>
    <xf numFmtId="0" fontId="2" fillId="0" borderId="3" xfId="0" applyFont="1" applyBorder="1"/>
    <xf numFmtId="0" fontId="2" fillId="0" borderId="2" xfId="0" applyFont="1" applyBorder="1"/>
    <xf numFmtId="0" fontId="2" fillId="0" borderId="1" xfId="0" applyFont="1" applyBorder="1"/>
    <xf numFmtId="0" fontId="2" fillId="2" borderId="5" xfId="0" applyFont="1" applyFill="1" applyBorder="1"/>
    <xf numFmtId="0" fontId="2" fillId="3" borderId="6" xfId="0" applyFont="1" applyFill="1" applyBorder="1"/>
    <xf numFmtId="0" fontId="2" fillId="3" borderId="2" xfId="0" applyFont="1" applyFill="1" applyBorder="1"/>
    <xf numFmtId="0" fontId="1" fillId="3" borderId="2" xfId="0" applyFont="1" applyFill="1" applyBorder="1"/>
    <xf numFmtId="44" fontId="2" fillId="0" borderId="2" xfId="0" applyNumberFormat="1" applyFont="1" applyBorder="1"/>
    <xf numFmtId="37" fontId="2" fillId="0" borderId="2" xfId="0" applyNumberFormat="1" applyFont="1" applyBorder="1"/>
    <xf numFmtId="44" fontId="2" fillId="0" borderId="7" xfId="0" applyNumberFormat="1" applyFont="1" applyBorder="1"/>
    <xf numFmtId="0" fontId="1" fillId="2" borderId="7" xfId="0" applyFont="1" applyFill="1" applyBorder="1"/>
    <xf numFmtId="0" fontId="2" fillId="0" borderId="8" xfId="0" applyFont="1" applyBorder="1"/>
    <xf numFmtId="44" fontId="2" fillId="3" borderId="4" xfId="0" applyNumberFormat="1" applyFont="1" applyFill="1" applyBorder="1" applyAlignment="1">
      <alignment horizontal="right"/>
    </xf>
    <xf numFmtId="44" fontId="1" fillId="3" borderId="4" xfId="0" applyNumberFormat="1" applyFont="1" applyFill="1" applyBorder="1" applyAlignment="1">
      <alignment horizontal="right"/>
    </xf>
    <xf numFmtId="44" fontId="2" fillId="3" borderId="4" xfId="0" applyNumberFormat="1" applyFont="1" applyFill="1" applyBorder="1"/>
    <xf numFmtId="0" fontId="0" fillId="0" borderId="0" xfId="0"/>
    <xf numFmtId="0" fontId="0" fillId="0" borderId="0" xfId="0"/>
    <xf numFmtId="164" fontId="0" fillId="0" borderId="0" xfId="0" applyNumberFormat="1"/>
    <xf numFmtId="0" fontId="4" fillId="0" borderId="0" xfId="0" applyFont="1"/>
    <xf numFmtId="0" fontId="4" fillId="4" borderId="9" xfId="0" applyFont="1" applyFill="1" applyBorder="1"/>
    <xf numFmtId="0" fontId="0" fillId="0" borderId="0" xfId="0" applyFill="1" applyBorder="1"/>
    <xf numFmtId="0" fontId="5" fillId="0" borderId="0" xfId="0" applyFont="1"/>
    <xf numFmtId="0" fontId="4" fillId="5" borderId="10" xfId="0" applyFont="1" applyFill="1" applyBorder="1"/>
    <xf numFmtId="0" fontId="4" fillId="5" borderId="11" xfId="0" applyFont="1" applyFill="1" applyBorder="1"/>
    <xf numFmtId="0" fontId="4" fillId="6" borderId="9" xfId="0" applyFont="1" applyFill="1" applyBorder="1"/>
    <xf numFmtId="0" fontId="0" fillId="6" borderId="9" xfId="0" applyFill="1" applyBorder="1"/>
    <xf numFmtId="164" fontId="0" fillId="6" borderId="9" xfId="0" applyNumberFormat="1" applyFill="1" applyBorder="1"/>
    <xf numFmtId="0" fontId="0" fillId="6" borderId="12" xfId="0" applyFill="1" applyBorder="1"/>
    <xf numFmtId="0" fontId="4" fillId="6" borderId="12" xfId="0" applyFont="1" applyFill="1" applyBorder="1"/>
    <xf numFmtId="0" fontId="4" fillId="6" borderId="13" xfId="0" applyFont="1" applyFill="1" applyBorder="1"/>
    <xf numFmtId="0" fontId="0" fillId="0" borderId="14" xfId="0" applyFill="1" applyBorder="1"/>
    <xf numFmtId="0" fontId="0" fillId="0" borderId="15" xfId="0" applyFill="1" applyBorder="1"/>
    <xf numFmtId="0" fontId="0" fillId="0" borderId="14" xfId="0" applyFill="1" applyBorder="1" applyAlignment="1">
      <alignment horizontal="center"/>
    </xf>
    <xf numFmtId="0" fontId="0" fillId="0" borderId="16" xfId="0" applyFill="1" applyBorder="1"/>
    <xf numFmtId="0" fontId="0" fillId="0" borderId="17" xfId="0" applyFill="1" applyBorder="1"/>
    <xf numFmtId="164" fontId="4" fillId="6" borderId="9" xfId="0" applyNumberFormat="1" applyFont="1" applyFill="1" applyBorder="1"/>
    <xf numFmtId="4" fontId="0" fillId="0" borderId="0" xfId="0" applyNumberFormat="1"/>
    <xf numFmtId="0" fontId="0" fillId="6" borderId="9" xfId="0" applyFill="1" applyBorder="1" applyAlignment="1">
      <alignment horizontal="right"/>
    </xf>
    <xf numFmtId="164" fontId="0" fillId="6" borderId="9" xfId="0" applyNumberFormat="1" applyFill="1" applyBorder="1" applyAlignment="1">
      <alignment horizontal="right"/>
    </xf>
    <xf numFmtId="0" fontId="0" fillId="0" borderId="0" xfId="0" applyAlignment="1">
      <alignment horizontal="right"/>
    </xf>
    <xf numFmtId="4" fontId="0" fillId="6" borderId="9" xfId="0" applyNumberFormat="1" applyFill="1" applyBorder="1" applyAlignment="1">
      <alignment horizontal="right"/>
    </xf>
    <xf numFmtId="0" fontId="0" fillId="6" borderId="9" xfId="0" applyFill="1" applyBorder="1" applyAlignment="1">
      <alignment wrapText="1"/>
    </xf>
    <xf numFmtId="164" fontId="2" fillId="0" borderId="2" xfId="0" applyNumberFormat="1" applyFont="1" applyBorder="1"/>
    <xf numFmtId="0" fontId="0" fillId="0" borderId="0" xfId="0"/>
    <xf numFmtId="0" fontId="4" fillId="0" borderId="18" xfId="0" applyFont="1" applyFill="1" applyBorder="1"/>
    <xf numFmtId="0" fontId="10" fillId="0" borderId="14" xfId="0" applyFont="1" applyFill="1" applyBorder="1" applyAlignment="1">
      <alignment horizontal="center"/>
    </xf>
    <xf numFmtId="0" fontId="10" fillId="0" borderId="0" xfId="0" applyFont="1"/>
    <xf numFmtId="0" fontId="0" fillId="5" borderId="19" xfId="0" applyFill="1" applyBorder="1" applyAlignment="1">
      <alignment horizontal="left"/>
    </xf>
    <xf numFmtId="0" fontId="0" fillId="5" borderId="20" xfId="0" applyFill="1" applyBorder="1" applyAlignment="1">
      <alignment horizontal="left"/>
    </xf>
    <xf numFmtId="0" fontId="0" fillId="5" borderId="21" xfId="0" applyFill="1" applyBorder="1" applyAlignment="1">
      <alignment horizontal="left"/>
    </xf>
    <xf numFmtId="0" fontId="0" fillId="5" borderId="22" xfId="0" applyFill="1" applyBorder="1" applyAlignment="1">
      <alignment horizontal="left"/>
    </xf>
    <xf numFmtId="0" fontId="0" fillId="5" borderId="23" xfId="0" applyFill="1" applyBorder="1" applyAlignment="1">
      <alignment horizontal="left"/>
    </xf>
    <xf numFmtId="0" fontId="0" fillId="5" borderId="24" xfId="0" applyFill="1" applyBorder="1" applyAlignment="1">
      <alignment horizontal="left"/>
    </xf>
    <xf numFmtId="0" fontId="6" fillId="5" borderId="25" xfId="0" applyFont="1" applyFill="1" applyBorder="1" applyAlignment="1">
      <alignment horizontal="center"/>
    </xf>
    <xf numFmtId="0" fontId="6" fillId="5" borderId="26" xfId="0" applyFont="1" applyFill="1" applyBorder="1" applyAlignment="1">
      <alignment horizontal="center"/>
    </xf>
    <xf numFmtId="0" fontId="6" fillId="5" borderId="27" xfId="0" applyFont="1" applyFill="1" applyBorder="1" applyAlignment="1">
      <alignment horizontal="center"/>
    </xf>
    <xf numFmtId="0" fontId="7" fillId="7" borderId="9" xfId="0" applyFont="1" applyFill="1" applyBorder="1" applyAlignment="1">
      <alignment horizontal="center"/>
    </xf>
    <xf numFmtId="0" fontId="0" fillId="7" borderId="9" xfId="0" applyFont="1" applyFill="1" applyBorder="1" applyAlignment="1">
      <alignment horizontal="center"/>
    </xf>
    <xf numFmtId="0" fontId="4" fillId="6" borderId="19" xfId="0" applyFont="1" applyFill="1" applyBorder="1" applyAlignment="1">
      <alignment horizontal="center"/>
    </xf>
    <xf numFmtId="0" fontId="4" fillId="6" borderId="12" xfId="0" applyFont="1" applyFill="1" applyBorder="1" applyAlignment="1">
      <alignment horizontal="center"/>
    </xf>
    <xf numFmtId="0" fontId="1" fillId="3" borderId="7" xfId="0" applyFont="1" applyFill="1" applyBorder="1"/>
    <xf numFmtId="0" fontId="1" fillId="3" borderId="28" xfId="0" applyFont="1" applyFill="1" applyBorder="1"/>
    <xf numFmtId="0" fontId="2" fillId="3" borderId="7" xfId="0" applyFont="1" applyFill="1" applyBorder="1"/>
    <xf numFmtId="0" fontId="2" fillId="3" borderId="4" xfId="0" applyFont="1" applyFill="1" applyBorder="1"/>
    <xf numFmtId="0" fontId="2" fillId="3" borderId="28" xfId="0" applyFont="1" applyFill="1" applyBorder="1"/>
    <xf numFmtId="0" fontId="1" fillId="3" borderId="4" xfId="0" applyFont="1" applyFill="1" applyBorder="1"/>
    <xf numFmtId="0" fontId="0" fillId="5" borderId="9" xfId="0" applyFill="1" applyBorder="1" applyAlignment="1">
      <alignment horizontal="left"/>
    </xf>
    <xf numFmtId="0" fontId="0" fillId="5" borderId="29" xfId="0" applyFill="1" applyBorder="1" applyAlignment="1">
      <alignment horizontal="left"/>
    </xf>
    <xf numFmtId="0" fontId="1" fillId="2" borderId="7" xfId="0" applyFont="1" applyFill="1" applyBorder="1"/>
    <xf numFmtId="0" fontId="1" fillId="2" borderId="8" xfId="0" applyFont="1" applyFill="1" applyBorder="1"/>
    <xf numFmtId="0" fontId="1" fillId="2" borderId="28" xfId="0" applyFont="1" applyFill="1" applyBorder="1"/>
    <xf numFmtId="0" fontId="2" fillId="0" borderId="7" xfId="0" applyFont="1" applyBorder="1"/>
    <xf numFmtId="0" fontId="2" fillId="0" borderId="8" xfId="0" applyFont="1" applyBorder="1"/>
    <xf numFmtId="0" fontId="2" fillId="0" borderId="28" xfId="0" applyFont="1" applyBorder="1"/>
    <xf numFmtId="1" fontId="0" fillId="5" borderId="30" xfId="0" applyNumberFormat="1" applyFill="1" applyBorder="1" applyAlignment="1">
      <alignment horizontal="left"/>
    </xf>
    <xf numFmtId="1" fontId="0" fillId="5" borderId="31" xfId="0" applyNumberFormat="1" applyFill="1" applyBorder="1" applyAlignment="1">
      <alignment horizontal="left"/>
    </xf>
    <xf numFmtId="1" fontId="0" fillId="5" borderId="9" xfId="0" applyNumberFormat="1" applyFill="1" applyBorder="1" applyAlignment="1">
      <alignment horizontal="left"/>
    </xf>
    <xf numFmtId="1" fontId="0" fillId="5" borderId="29" xfId="0" applyNumberFormat="1" applyFill="1" applyBorder="1" applyAlignment="1">
      <alignment horizontal="left"/>
    </xf>
    <xf numFmtId="0" fontId="2" fillId="0" borderId="4" xfId="0" applyFont="1" applyBorder="1"/>
    <xf numFmtId="0" fontId="1" fillId="2" borderId="4" xfId="0" applyFont="1" applyFill="1" applyBorder="1"/>
    <xf numFmtId="0" fontId="11" fillId="0" borderId="7" xfId="0" applyFont="1" applyBorder="1"/>
    <xf numFmtId="0" fontId="11" fillId="0" borderId="4" xfId="0" applyFont="1" applyBorder="1"/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0" fillId="0" borderId="0" xfId="0"/>
    <xf numFmtId="0" fontId="1" fillId="0" borderId="7" xfId="0" applyFont="1" applyBorder="1"/>
    <xf numFmtId="0" fontId="1" fillId="0" borderId="8" xfId="0" applyFont="1" applyBorder="1"/>
    <xf numFmtId="0" fontId="1" fillId="0" borderId="4" xfId="0" applyFont="1" applyBorder="1"/>
    <xf numFmtId="0" fontId="0" fillId="0" borderId="1" xfId="0" applyBorder="1"/>
    <xf numFmtId="0" fontId="12" fillId="0" borderId="7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revisionHeaders" Target="revisions/revisionHeaders.xml"/><Relationship Id="rId5" Type="http://schemas.openxmlformats.org/officeDocument/2006/relationships/worksheet" Target="worksheets/sheet5.xml"/><Relationship Id="rId10" Type="http://schemas.openxmlformats.org/officeDocument/2006/relationships/usernames" Target="revisions/userNames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1165412</xdr:colOff>
      <xdr:row>0</xdr:row>
      <xdr:rowOff>179295</xdr:rowOff>
    </xdr:from>
    <xdr:to>
      <xdr:col>4</xdr:col>
      <xdr:colOff>5737412</xdr:colOff>
      <xdr:row>5</xdr:row>
      <xdr:rowOff>156883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267265" y="179295"/>
          <a:ext cx="4572000" cy="941294"/>
        </a:xfrm>
        <a:prstGeom prst="rect">
          <a:avLst/>
        </a:prstGeom>
        <a:solidFill>
          <a:schemeClr val="lt1"/>
        </a:solidFill>
        <a:ln w="9525" cmpd="sng">
          <a:solidFill>
            <a:schemeClr val="tx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200"/>
            <a:t>ATTENTION:</a:t>
          </a:r>
          <a:r>
            <a:rPr lang="es-ES" sz="1200" baseline="0"/>
            <a:t> </a:t>
          </a:r>
          <a:r>
            <a:rPr lang="es-ES" sz="1200"/>
            <a:t>Start with this</a:t>
          </a:r>
          <a:r>
            <a:rPr lang="es-ES" sz="1200" baseline="0"/>
            <a:t> worksheet and continue through pages 2, 3, and 4. You can change worksheets using the tabs placed below. The last tab is a summary of all expenses. Carefully review the budget summary before submitting it. </a:t>
          </a:r>
          <a:endParaRPr lang="es-ES" sz="1200"/>
        </a:p>
      </xdr:txBody>
    </xdr:sp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3" Type="http://schemas.openxmlformats.org/officeDocument/2006/relationships/revisionLog" Target="revisionLog3.xml"/><Relationship Id="rId7" Type="http://schemas.openxmlformats.org/officeDocument/2006/relationships/revisionLog" Target="revisionLog7.xml"/><Relationship Id="rId2" Type="http://schemas.openxmlformats.org/officeDocument/2006/relationships/revisionLog" Target="revisionLog2.xml"/><Relationship Id="rId1" Type="http://schemas.openxmlformats.org/officeDocument/2006/relationships/revisionLog" Target="revisionLog1.xml"/><Relationship Id="rId6" Type="http://schemas.openxmlformats.org/officeDocument/2006/relationships/revisionLog" Target="revisionLog6.xml"/><Relationship Id="rId5" Type="http://schemas.openxmlformats.org/officeDocument/2006/relationships/revisionLog" Target="revisionLog5.xml"/><Relationship Id="rId4" Type="http://schemas.openxmlformats.org/officeDocument/2006/relationships/revisionLog" Target="revisionLog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75920C81-9EED-44C2-81D1-6EAE01AC3D53}" diskRevisions="1" revisionId="27" version="2">
  <header guid="{C4127EA7-3BD6-F449-9462-2BAA6C215F2F}" dateTime="2019-08-01T07:21:12" maxSheetId="6" userName="Dr. Andrea Grove" r:id="rId1">
    <sheetIdMap count="5">
      <sheetId val="1"/>
      <sheetId val="2"/>
      <sheetId val="3"/>
      <sheetId val="4"/>
      <sheetId val="5"/>
    </sheetIdMap>
  </header>
  <header guid="{EDB44203-DD65-E34D-94C8-ABE6BBD8F9E5}" dateTime="2019-08-01T07:26:43" maxSheetId="6" userName="Dr. Andrea Grove" r:id="rId2" minRId="1">
    <sheetIdMap count="5">
      <sheetId val="1"/>
      <sheetId val="2"/>
      <sheetId val="3"/>
      <sheetId val="4"/>
      <sheetId val="5"/>
    </sheetIdMap>
  </header>
  <header guid="{749EB767-08D4-5143-A315-863A639F5AB6}" dateTime="2019-08-01T07:30:36" maxSheetId="6" userName="Dr. Andrea Grove" r:id="rId3" minRId="2" maxRId="5">
    <sheetIdMap count="5">
      <sheetId val="1"/>
      <sheetId val="2"/>
      <sheetId val="3"/>
      <sheetId val="4"/>
      <sheetId val="5"/>
    </sheetIdMap>
  </header>
  <header guid="{8B5E66AA-EC29-4C00-A62B-A21BE2A04C87}" dateTime="2019-08-02T10:39:11" maxSheetId="6" userName="Edwards, Jeannette" r:id="rId4" minRId="6" maxRId="24">
    <sheetIdMap count="5">
      <sheetId val="1"/>
      <sheetId val="2"/>
      <sheetId val="3"/>
      <sheetId val="4"/>
      <sheetId val="5"/>
    </sheetIdMap>
  </header>
  <header guid="{477230BC-EA4D-4B4B-84C3-961658927430}" dateTime="2019-08-02T10:47:47" maxSheetId="6" userName="Edwards, Jeannette" r:id="rId5" minRId="25">
    <sheetIdMap count="5">
      <sheetId val="1"/>
      <sheetId val="2"/>
      <sheetId val="3"/>
      <sheetId val="4"/>
      <sheetId val="5"/>
    </sheetIdMap>
  </header>
  <header guid="{7CB690F2-05C1-4AD5-91A9-1C1FD09F7DDA}" dateTime="2019-08-02T10:48:03" maxSheetId="6" userName="Edwards, Jeannette" r:id="rId6" minRId="26">
    <sheetIdMap count="5">
      <sheetId val="1"/>
      <sheetId val="2"/>
      <sheetId val="3"/>
      <sheetId val="4"/>
      <sheetId val="5"/>
    </sheetIdMap>
  </header>
  <header guid="{75920C81-9EED-44C2-81D1-6EAE01AC3D53}" dateTime="2019-08-27T16:21:47" maxSheetId="6" userName="Edwards, Jeannette" r:id="rId7" minRId="27">
    <sheetIdMap count="5">
      <sheetId val="1"/>
      <sheetId val="2"/>
      <sheetId val="3"/>
      <sheetId val="4"/>
      <sheetId val="5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>
    <oc r="B18" t="inlineStr">
      <is>
        <t>Cost of restration fees, if any</t>
      </is>
    </oc>
    <nc r="B18" t="inlineStr">
      <is>
        <t>Cost of registration fees, if any</t>
      </is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25" start="0" length="0">
    <dxf>
      <font>
        <sz val="11"/>
        <color rgb="FFFF0000"/>
        <name val="Calibri (Body)_x0000_"/>
        <family val="2"/>
        <scheme val="none"/>
      </font>
    </dxf>
  </rfmt>
  <rcc rId="2" sId="1">
    <nc r="A25" t="inlineStr">
      <is>
        <t xml:space="preserve">Note: Leave this blank; currently the </t>
      </is>
    </nc>
  </rcc>
  <rcc rId="3" sId="1" odxf="1" dxf="1">
    <nc r="A26" t="inlineStr">
      <is>
        <t>university is covering this cost</t>
      </is>
    </nc>
    <odxf>
      <font>
        <sz val="11"/>
        <color theme="1"/>
        <name val="Calibri"/>
        <family val="2"/>
        <scheme val="minor"/>
      </font>
    </odxf>
    <ndxf>
      <font>
        <sz val="11"/>
        <color rgb="FFFF0000"/>
        <name val="Calibri (Body)_x0000_"/>
        <family val="2"/>
        <scheme val="none"/>
      </font>
    </ndxf>
  </rcc>
  <rfmt sheetId="5" sqref="G25:H25" start="0" length="2147483647">
    <dxf>
      <font>
        <color rgb="FFFF0000"/>
      </font>
    </dxf>
  </rfmt>
  <rcc rId="4" sId="5">
    <nc r="G25" t="inlineStr">
      <is>
        <t>Leave this blank; the university is currently covering this cost</t>
      </is>
    </nc>
  </rcc>
  <rcc rId="5" sId="5" odxf="1" dxf="1">
    <nc r="G16" t="inlineStr">
      <is>
        <t>Leave this blank; the university is currently covering this cost</t>
      </is>
    </nc>
    <odxf>
      <font>
        <sz val="8"/>
        <color indexed="8"/>
        <name val="Century Gothic"/>
        <scheme val="none"/>
      </font>
    </odxf>
    <ndxf>
      <font>
        <sz val="8"/>
        <color rgb="FFFF0000"/>
        <name val="Century Gothic"/>
        <family val="1"/>
        <scheme val="none"/>
      </font>
    </ndxf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" sId="2">
    <nc r="C10">
      <f>SUM(C3:C9)</f>
    </nc>
  </rcc>
  <rcc rId="7" sId="2" numFmtId="11">
    <nc r="C3">
      <v>200</v>
    </nc>
  </rcc>
  <rcc rId="8" sId="2">
    <nc r="C10">
      <f>SUM(C3:C9)</f>
    </nc>
  </rcc>
  <rfmt sheetId="2" sqref="C10" start="0" length="0">
    <dxf>
      <font>
        <b val="0"/>
        <sz val="11"/>
        <color theme="1"/>
        <name val="Calibri"/>
        <family val="2"/>
        <scheme val="minor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dxf>
  </rfmt>
  <rcc rId="9" sId="2">
    <nc r="C10">
      <f>TOTAL_GROUND_TRANSPORTATION</f>
    </nc>
  </rcc>
  <rcc rId="10" sId="2" odxf="1" dxf="1">
    <nc r="C10">
      <f>TOTAL_GROUND_TRANSPORTATION+SUM(C3:C9)</f>
    </nc>
    <ndxf>
      <numFmt numFmtId="164" formatCode="&quot;$&quot;#,##0.00"/>
    </ndxf>
  </rcc>
  <rcc rId="11" sId="2">
    <nc r="C10" t="inlineStr">
      <is>
        <t>TOTAL_GROUND_TRANSPORTATION+SUM(C3:C9)</t>
      </is>
    </nc>
  </rcc>
  <rcc rId="12" sId="2">
    <nc r="C10" t="inlineStr">
      <is>
        <t>TOTAL_GROUND_TRANSPORTATION=SUM(C3:C9)</t>
      </is>
    </nc>
  </rcc>
  <rcc rId="13" sId="2">
    <nc r="C10" t="inlineStr">
      <is>
        <t xml:space="preserve"> </t>
      </is>
    </nc>
  </rcc>
  <rcc rId="14" sId="2">
    <oc r="C10">
      <f>SUM(C3:C9)</f>
    </oc>
    <nc r="C10">
      <f>SUM(C3:C9)</f>
    </nc>
  </rcc>
  <rfmt sheetId="4" sqref="C11" start="0" length="0">
    <dxf>
      <font>
        <b val="0"/>
        <sz val="11"/>
        <color theme="1"/>
        <name val="Calibri"/>
        <family val="2"/>
        <scheme val="minor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dxf>
  </rfmt>
  <rfmt sheetId="4" sqref="C21" start="0" length="0">
    <dxf>
      <font>
        <b val="0"/>
        <sz val="11"/>
        <color theme="1"/>
        <name val="Calibri"/>
        <family val="2"/>
        <scheme val="minor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dxf>
  </rfmt>
  <rfmt sheetId="4" sqref="C31" start="0" length="0">
    <dxf>
      <font>
        <b val="0"/>
        <sz val="11"/>
        <color theme="1"/>
        <name val="Calibri"/>
        <family val="2"/>
        <scheme val="minor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dxf>
  </rfmt>
  <rcc rId="15" sId="4" odxf="1" dxf="1">
    <nc r="C11">
      <f>SUM(C4:C10)</f>
    </nc>
    <ndxf>
      <numFmt numFmtId="164" formatCode="&quot;$&quot;#,##0.00"/>
    </ndxf>
  </rcc>
  <rcc rId="16" sId="4" numFmtId="11">
    <nc r="C4">
      <v>200</v>
    </nc>
  </rcc>
  <rcc rId="17" sId="4" numFmtId="11">
    <nc r="C4" t="inlineStr">
      <is>
        <t xml:space="preserve"> </t>
      </is>
    </nc>
  </rcc>
  <rcc rId="18" sId="4">
    <nc r="C11" t="inlineStr">
      <is>
        <t xml:space="preserve"> </t>
      </is>
    </nc>
  </rcc>
  <rcc rId="19" sId="4" numFmtId="11">
    <nc r="C4">
      <v>200</v>
    </nc>
  </rcc>
  <rcc rId="20" sId="4">
    <oc r="C11">
      <f>SUM(C4:C10)</f>
    </oc>
    <nc r="C11">
      <f>SUM(C4:C10)</f>
    </nc>
  </rcc>
  <rcc rId="21" sId="4" odxf="1" dxf="1">
    <nc r="C21">
      <f>SUM(C4:C20)</f>
    </nc>
    <ndxf>
      <numFmt numFmtId="164" formatCode="&quot;$&quot;#,##0.00"/>
    </ndxf>
  </rcc>
  <rcc rId="22" sId="4">
    <oc r="C21">
      <f>SUM(C14:C20)</f>
    </oc>
    <nc r="C21">
      <f>SUM(C14:C20)</f>
    </nc>
  </rcc>
  <rcc rId="23" sId="4" odxf="1" dxf="1">
    <oc r="C31">
      <f>SUM(C24:C30)</f>
    </oc>
    <nc r="C31">
      <f>SUM(C24:C30)</f>
    </nc>
    <ndxf>
      <numFmt numFmtId="164" formatCode="&quot;$&quot;#,##0.00"/>
    </ndxf>
  </rcc>
  <rcc rId="24" sId="2" numFmtId="11">
    <nc r="C3">
      <v>200</v>
    </nc>
  </rcc>
  <rcv guid="{A818EA0B-B28A-467A-8939-FBF8E3607B5A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" sId="2" numFmtId="11">
    <nc r="C3">
      <v>200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" sId="4" numFmtId="11">
    <nc r="C24">
      <v>200</v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" sId="4" numFmtId="11">
    <nc r="C7" t="inlineStr">
      <is>
        <t xml:space="preserve"> </t>
      </is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0"/>
  <sheetViews>
    <sheetView topLeftCell="A4" zoomScale="85" zoomScaleNormal="85" workbookViewId="0">
      <selection activeCell="B4" sqref="B4:D4"/>
    </sheetView>
  </sheetViews>
  <sheetFormatPr defaultColWidth="8.85546875" defaultRowHeight="15"/>
  <cols>
    <col min="1" max="1" width="31.42578125" customWidth="1"/>
    <col min="2" max="2" width="39" bestFit="1" customWidth="1"/>
    <col min="3" max="3" width="10" customWidth="1"/>
    <col min="4" max="4" width="41" customWidth="1"/>
    <col min="5" max="5" width="187.7109375" customWidth="1"/>
  </cols>
  <sheetData>
    <row r="1" spans="1:5" ht="15.75">
      <c r="A1" s="59" t="s">
        <v>47</v>
      </c>
      <c r="B1" s="60"/>
      <c r="C1" s="60"/>
      <c r="D1" s="61"/>
      <c r="E1" s="22"/>
    </row>
    <row r="2" spans="1:5">
      <c r="A2" s="28" t="s">
        <v>48</v>
      </c>
      <c r="B2" s="53"/>
      <c r="C2" s="54"/>
      <c r="D2" s="55"/>
    </row>
    <row r="3" spans="1:5">
      <c r="A3" s="28" t="s">
        <v>50</v>
      </c>
      <c r="B3" s="53"/>
      <c r="C3" s="54"/>
      <c r="D3" s="55"/>
    </row>
    <row r="4" spans="1:5">
      <c r="A4" s="28" t="s">
        <v>49</v>
      </c>
      <c r="B4" s="53"/>
      <c r="C4" s="54"/>
      <c r="D4" s="55"/>
    </row>
    <row r="5" spans="1:5">
      <c r="A5" s="28" t="s">
        <v>51</v>
      </c>
      <c r="B5" s="53"/>
      <c r="C5" s="54"/>
      <c r="D5" s="55"/>
    </row>
    <row r="6" spans="1:5">
      <c r="A6" s="28" t="s">
        <v>45</v>
      </c>
      <c r="B6" s="53"/>
      <c r="C6" s="54"/>
      <c r="D6" s="55"/>
    </row>
    <row r="7" spans="1:5" ht="15.75" thickBot="1">
      <c r="A7" s="29" t="s">
        <v>46</v>
      </c>
      <c r="B7" s="56"/>
      <c r="C7" s="57"/>
      <c r="D7" s="58"/>
    </row>
    <row r="9" spans="1:5">
      <c r="A9" s="27" t="s">
        <v>52</v>
      </c>
      <c r="C9" s="24" t="s">
        <v>96</v>
      </c>
      <c r="D9" s="24" t="s">
        <v>58</v>
      </c>
      <c r="E9" s="24" t="s">
        <v>59</v>
      </c>
    </row>
    <row r="10" spans="1:5">
      <c r="A10" s="35" t="s">
        <v>7</v>
      </c>
      <c r="B10" s="31"/>
      <c r="C10" s="43"/>
      <c r="D10" s="31"/>
      <c r="E10" s="31"/>
    </row>
    <row r="11" spans="1:5">
      <c r="A11" s="38"/>
      <c r="B11" s="33" t="s">
        <v>56</v>
      </c>
      <c r="C11" s="44"/>
      <c r="D11" s="31"/>
      <c r="E11" s="31"/>
    </row>
    <row r="12" spans="1:5">
      <c r="A12" s="24"/>
      <c r="C12" s="45"/>
    </row>
    <row r="13" spans="1:5">
      <c r="A13" s="35" t="s">
        <v>65</v>
      </c>
      <c r="B13" s="31"/>
      <c r="C13" s="43"/>
      <c r="D13" s="31"/>
      <c r="E13" s="31"/>
    </row>
    <row r="14" spans="1:5">
      <c r="A14" s="38"/>
      <c r="B14" s="33" t="s">
        <v>66</v>
      </c>
      <c r="C14" s="44"/>
      <c r="D14" s="31"/>
      <c r="E14" s="31" t="s">
        <v>68</v>
      </c>
    </row>
    <row r="15" spans="1:5">
      <c r="B15" s="31" t="s">
        <v>67</v>
      </c>
      <c r="C15" s="44"/>
      <c r="D15" s="31"/>
      <c r="E15" s="31" t="s">
        <v>68</v>
      </c>
    </row>
    <row r="16" spans="1:5">
      <c r="C16" s="45"/>
    </row>
    <row r="17" spans="1:5">
      <c r="A17" s="35" t="s">
        <v>70</v>
      </c>
      <c r="B17" s="31"/>
      <c r="C17" s="43"/>
      <c r="D17" s="31"/>
      <c r="E17" s="31"/>
    </row>
    <row r="18" spans="1:5">
      <c r="A18" s="38"/>
      <c r="B18" s="33" t="s">
        <v>99</v>
      </c>
      <c r="C18" s="44"/>
      <c r="D18" s="31"/>
      <c r="E18" s="31" t="s">
        <v>71</v>
      </c>
    </row>
    <row r="19" spans="1:5">
      <c r="C19" s="45"/>
    </row>
    <row r="20" spans="1:5">
      <c r="A20" s="35" t="s">
        <v>10</v>
      </c>
      <c r="B20" s="31"/>
      <c r="C20" s="43"/>
      <c r="D20" s="31"/>
      <c r="E20" s="31"/>
    </row>
    <row r="21" spans="1:5">
      <c r="A21" s="38"/>
      <c r="B21" s="33" t="s">
        <v>72</v>
      </c>
      <c r="C21" s="46"/>
      <c r="D21" s="31"/>
      <c r="E21" s="31" t="s">
        <v>74</v>
      </c>
    </row>
    <row r="22" spans="1:5">
      <c r="B22" s="31" t="s">
        <v>73</v>
      </c>
      <c r="C22" s="46"/>
      <c r="D22" s="31"/>
      <c r="E22" s="31" t="s">
        <v>74</v>
      </c>
    </row>
    <row r="24" spans="1:5">
      <c r="A24" s="35" t="s">
        <v>75</v>
      </c>
      <c r="B24" s="31"/>
      <c r="C24" s="43"/>
      <c r="D24" s="31"/>
      <c r="E24" s="31"/>
    </row>
    <row r="25" spans="1:5">
      <c r="A25" s="51" t="s">
        <v>100</v>
      </c>
      <c r="B25" s="33" t="s">
        <v>76</v>
      </c>
      <c r="C25" s="44"/>
      <c r="D25" s="31"/>
      <c r="E25" s="47" t="s">
        <v>77</v>
      </c>
    </row>
    <row r="26" spans="1:5">
      <c r="A26" s="52" t="s">
        <v>101</v>
      </c>
      <c r="B26" s="31" t="s">
        <v>78</v>
      </c>
      <c r="C26" s="44"/>
      <c r="D26" s="31"/>
      <c r="E26" s="47" t="s">
        <v>79</v>
      </c>
    </row>
    <row r="28" spans="1:5">
      <c r="A28" s="35" t="s">
        <v>90</v>
      </c>
      <c r="B28" s="31"/>
      <c r="C28" s="43"/>
      <c r="D28" s="31"/>
      <c r="E28" s="31"/>
    </row>
    <row r="29" spans="1:5">
      <c r="A29" s="38"/>
      <c r="B29" s="33" t="s">
        <v>91</v>
      </c>
      <c r="C29" s="44"/>
      <c r="D29" s="31"/>
      <c r="E29" s="31" t="s">
        <v>92</v>
      </c>
    </row>
    <row r="30" spans="1:5">
      <c r="B30" s="31" t="s">
        <v>98</v>
      </c>
      <c r="C30" s="31"/>
      <c r="D30" s="31"/>
      <c r="E30" s="31"/>
    </row>
  </sheetData>
  <customSheetViews>
    <customSheetView guid="{89360425-5491-2F4A-AB3C-744AD00F3444}" scale="85" topLeftCell="A10">
      <selection activeCell="B18" sqref="B18"/>
      <pageMargins left="0.7" right="0.7" top="0.75" bottom="0.75" header="0.3" footer="0.3"/>
      <pageSetup orientation="portrait" verticalDpi="300" r:id="rId1"/>
    </customSheetView>
    <customSheetView guid="{A818EA0B-B28A-467A-8939-FBF8E3607B5A}" scale="85" topLeftCell="A4">
      <selection activeCell="B4" sqref="B4:D4"/>
      <pageMargins left="0.7" right="0.7" top="0.75" bottom="0.75" header="0.3" footer="0.3"/>
      <pageSetup orientation="portrait" verticalDpi="300" r:id="rId2"/>
    </customSheetView>
  </customSheetViews>
  <mergeCells count="7">
    <mergeCell ref="B5:D5"/>
    <mergeCell ref="B6:D6"/>
    <mergeCell ref="B7:D7"/>
    <mergeCell ref="A1:D1"/>
    <mergeCell ref="B2:D2"/>
    <mergeCell ref="B3:D3"/>
    <mergeCell ref="B4:D4"/>
  </mergeCells>
  <pageMargins left="0.7" right="0.7" top="0.75" bottom="0.75" header="0.3" footer="0.3"/>
  <pageSetup orientation="portrait" verticalDpi="3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"/>
  <sheetViews>
    <sheetView zoomScale="85" zoomScaleNormal="85" workbookViewId="0">
      <selection activeCell="C18" sqref="C18"/>
    </sheetView>
  </sheetViews>
  <sheetFormatPr defaultColWidth="8.85546875" defaultRowHeight="15"/>
  <cols>
    <col min="1" max="1" width="19" bestFit="1" customWidth="1"/>
    <col min="2" max="2" width="32.42578125" bestFit="1" customWidth="1"/>
    <col min="3" max="3" width="23.28515625" bestFit="1" customWidth="1"/>
    <col min="4" max="4" width="33" customWidth="1"/>
    <col min="5" max="5" width="130.7109375" bestFit="1" customWidth="1"/>
  </cols>
  <sheetData>
    <row r="1" spans="1:6" ht="18.75">
      <c r="A1" s="62" t="s">
        <v>93</v>
      </c>
      <c r="B1" s="62"/>
      <c r="C1" s="63"/>
      <c r="D1" s="63"/>
      <c r="E1" s="63"/>
      <c r="F1" s="63"/>
    </row>
    <row r="2" spans="1:6">
      <c r="A2" s="35" t="s">
        <v>53</v>
      </c>
      <c r="B2" s="31"/>
      <c r="C2" s="50" t="s">
        <v>96</v>
      </c>
      <c r="D2" s="24" t="s">
        <v>58</v>
      </c>
      <c r="E2" s="24" t="s">
        <v>59</v>
      </c>
    </row>
    <row r="3" spans="1:6">
      <c r="A3" s="36"/>
      <c r="B3" s="33" t="s">
        <v>54</v>
      </c>
      <c r="C3" s="32">
        <v>200</v>
      </c>
      <c r="D3" s="31"/>
      <c r="E3" s="31" t="s">
        <v>55</v>
      </c>
    </row>
    <row r="4" spans="1:6">
      <c r="A4" s="37"/>
      <c r="B4" s="33" t="s">
        <v>57</v>
      </c>
      <c r="C4" s="32"/>
      <c r="D4" s="31" t="s">
        <v>60</v>
      </c>
      <c r="E4" s="31" t="s">
        <v>61</v>
      </c>
    </row>
    <row r="5" spans="1:6">
      <c r="A5" s="37"/>
      <c r="B5" s="33" t="s">
        <v>57</v>
      </c>
      <c r="C5" s="32"/>
      <c r="D5" s="31" t="s">
        <v>60</v>
      </c>
      <c r="E5" s="31"/>
    </row>
    <row r="6" spans="1:6">
      <c r="A6" s="37"/>
      <c r="B6" s="33" t="s">
        <v>57</v>
      </c>
      <c r="C6" s="32"/>
      <c r="D6" s="31" t="s">
        <v>60</v>
      </c>
      <c r="E6" s="31"/>
    </row>
    <row r="7" spans="1:6">
      <c r="A7" s="37"/>
      <c r="B7" s="33" t="s">
        <v>57</v>
      </c>
      <c r="C7" s="32"/>
      <c r="D7" s="31" t="s">
        <v>60</v>
      </c>
      <c r="E7" s="31"/>
    </row>
    <row r="8" spans="1:6">
      <c r="A8" s="37"/>
      <c r="B8" s="33" t="s">
        <v>57</v>
      </c>
      <c r="C8" s="32"/>
      <c r="D8" s="31" t="s">
        <v>60</v>
      </c>
      <c r="E8" s="31"/>
    </row>
    <row r="9" spans="1:6">
      <c r="A9" s="37"/>
      <c r="B9" s="33" t="s">
        <v>57</v>
      </c>
      <c r="C9" s="32"/>
      <c r="D9" s="31" t="s">
        <v>60</v>
      </c>
      <c r="E9" s="31"/>
    </row>
    <row r="10" spans="1:6">
      <c r="A10" s="37"/>
      <c r="B10" s="34" t="s">
        <v>62</v>
      </c>
      <c r="C10" s="23">
        <f>SUM(C3:C9)</f>
        <v>200</v>
      </c>
      <c r="D10" s="39"/>
      <c r="E10" s="40"/>
    </row>
  </sheetData>
  <customSheetViews>
    <customSheetView guid="{89360425-5491-2F4A-AB3C-744AD00F3444}" scale="85" showFormulas="1">
      <selection activeCell="C3" sqref="C3:C9"/>
      <pageMargins left="0.7" right="0.7" top="0.75" bottom="0.75" header="0.3" footer="0.3"/>
    </customSheetView>
    <customSheetView guid="{A818EA0B-B28A-467A-8939-FBF8E3607B5A}" scale="85">
      <selection activeCell="C18" sqref="C18"/>
      <pageMargins left="0.7" right="0.7" top="0.75" bottom="0.75" header="0.3" footer="0.3"/>
    </customSheetView>
  </customSheetViews>
  <mergeCells count="1"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5"/>
  <sheetViews>
    <sheetView topLeftCell="A7" zoomScale="85" zoomScaleNormal="85" workbookViewId="0">
      <selection activeCell="D3" sqref="D3:D19"/>
    </sheetView>
  </sheetViews>
  <sheetFormatPr defaultColWidth="8.85546875" defaultRowHeight="15"/>
  <cols>
    <col min="1" max="1" width="37.42578125" bestFit="1" customWidth="1"/>
    <col min="2" max="2" width="12.7109375" style="21" customWidth="1"/>
    <col min="3" max="3" width="11.28515625" customWidth="1"/>
    <col min="4" max="4" width="9.85546875" bestFit="1" customWidth="1"/>
    <col min="5" max="5" width="12.28515625" customWidth="1"/>
    <col min="6" max="6" width="75.28515625" customWidth="1"/>
  </cols>
  <sheetData>
    <row r="1" spans="1:6" ht="18.75">
      <c r="A1" s="62" t="s">
        <v>11</v>
      </c>
      <c r="B1" s="62"/>
      <c r="C1" s="63"/>
      <c r="D1" s="63"/>
      <c r="E1" s="63"/>
      <c r="F1" s="63"/>
    </row>
    <row r="2" spans="1:6">
      <c r="A2" s="25" t="s">
        <v>38</v>
      </c>
      <c r="B2" s="25" t="s">
        <v>43</v>
      </c>
      <c r="C2" s="25" t="s">
        <v>42</v>
      </c>
      <c r="D2" s="25" t="s">
        <v>39</v>
      </c>
      <c r="E2" s="25" t="s">
        <v>40</v>
      </c>
      <c r="F2" s="25" t="s">
        <v>41</v>
      </c>
    </row>
    <row r="3" spans="1:6">
      <c r="B3" s="21">
        <f t="shared" ref="B3:B20" si="0">Number_of_students</f>
        <v>0</v>
      </c>
      <c r="C3">
        <f t="shared" ref="C3:C20" si="1">Number_of_faculty</f>
        <v>0</v>
      </c>
      <c r="D3" s="42"/>
      <c r="E3" s="23">
        <f>(B3+C3)*D3</f>
        <v>0</v>
      </c>
    </row>
    <row r="4" spans="1:6">
      <c r="B4" s="21">
        <f t="shared" si="0"/>
        <v>0</v>
      </c>
      <c r="C4">
        <f t="shared" si="1"/>
        <v>0</v>
      </c>
      <c r="D4" s="42"/>
      <c r="E4" s="23">
        <f t="shared" ref="E4:E20" si="2">(B4+C4)*D4</f>
        <v>0</v>
      </c>
    </row>
    <row r="5" spans="1:6">
      <c r="B5" s="21">
        <f t="shared" si="0"/>
        <v>0</v>
      </c>
      <c r="C5">
        <f t="shared" si="1"/>
        <v>0</v>
      </c>
      <c r="D5" s="42"/>
      <c r="E5" s="23">
        <f t="shared" si="2"/>
        <v>0</v>
      </c>
    </row>
    <row r="6" spans="1:6">
      <c r="B6" s="21">
        <f t="shared" si="0"/>
        <v>0</v>
      </c>
      <c r="C6">
        <f t="shared" si="1"/>
        <v>0</v>
      </c>
      <c r="D6" s="42"/>
      <c r="E6" s="23">
        <f t="shared" si="2"/>
        <v>0</v>
      </c>
    </row>
    <row r="7" spans="1:6">
      <c r="B7" s="26">
        <f t="shared" si="0"/>
        <v>0</v>
      </c>
      <c r="C7">
        <f t="shared" si="1"/>
        <v>0</v>
      </c>
      <c r="D7" s="42"/>
      <c r="E7" s="23">
        <f t="shared" si="2"/>
        <v>0</v>
      </c>
    </row>
    <row r="8" spans="1:6">
      <c r="B8" s="26">
        <f t="shared" si="0"/>
        <v>0</v>
      </c>
      <c r="C8">
        <f t="shared" si="1"/>
        <v>0</v>
      </c>
      <c r="D8" s="42"/>
      <c r="E8" s="23">
        <f t="shared" si="2"/>
        <v>0</v>
      </c>
    </row>
    <row r="9" spans="1:6">
      <c r="B9" s="26">
        <f t="shared" si="0"/>
        <v>0</v>
      </c>
      <c r="C9">
        <f t="shared" si="1"/>
        <v>0</v>
      </c>
      <c r="D9" s="42"/>
      <c r="E9" s="23">
        <f t="shared" si="2"/>
        <v>0</v>
      </c>
    </row>
    <row r="10" spans="1:6">
      <c r="B10" s="26">
        <f t="shared" si="0"/>
        <v>0</v>
      </c>
      <c r="C10">
        <f t="shared" si="1"/>
        <v>0</v>
      </c>
      <c r="D10" s="42"/>
      <c r="E10" s="23">
        <f t="shared" si="2"/>
        <v>0</v>
      </c>
    </row>
    <row r="11" spans="1:6">
      <c r="B11" s="26">
        <f t="shared" si="0"/>
        <v>0</v>
      </c>
      <c r="C11">
        <f t="shared" si="1"/>
        <v>0</v>
      </c>
      <c r="D11" s="42"/>
      <c r="E11" s="23">
        <f t="shared" si="2"/>
        <v>0</v>
      </c>
    </row>
    <row r="12" spans="1:6">
      <c r="B12" s="26">
        <f t="shared" si="0"/>
        <v>0</v>
      </c>
      <c r="C12">
        <f t="shared" si="1"/>
        <v>0</v>
      </c>
      <c r="D12" s="42"/>
      <c r="E12" s="23">
        <f t="shared" si="2"/>
        <v>0</v>
      </c>
    </row>
    <row r="13" spans="1:6">
      <c r="B13" s="26">
        <f t="shared" si="0"/>
        <v>0</v>
      </c>
      <c r="C13">
        <f t="shared" si="1"/>
        <v>0</v>
      </c>
      <c r="D13" s="42"/>
      <c r="E13" s="23">
        <f t="shared" si="2"/>
        <v>0</v>
      </c>
    </row>
    <row r="14" spans="1:6">
      <c r="B14" s="26">
        <f t="shared" si="0"/>
        <v>0</v>
      </c>
      <c r="C14">
        <f t="shared" si="1"/>
        <v>0</v>
      </c>
      <c r="D14" s="42"/>
      <c r="E14" s="23">
        <f t="shared" si="2"/>
        <v>0</v>
      </c>
    </row>
    <row r="15" spans="1:6">
      <c r="B15" s="26">
        <f t="shared" si="0"/>
        <v>0</v>
      </c>
      <c r="C15">
        <f t="shared" si="1"/>
        <v>0</v>
      </c>
      <c r="D15" s="42"/>
      <c r="E15" s="23">
        <f t="shared" si="2"/>
        <v>0</v>
      </c>
    </row>
    <row r="16" spans="1:6">
      <c r="B16" s="26">
        <f t="shared" si="0"/>
        <v>0</v>
      </c>
      <c r="C16">
        <f t="shared" si="1"/>
        <v>0</v>
      </c>
      <c r="D16" s="42"/>
      <c r="E16" s="23">
        <f t="shared" si="2"/>
        <v>0</v>
      </c>
    </row>
    <row r="17" spans="1:5">
      <c r="B17" s="26">
        <f t="shared" si="0"/>
        <v>0</v>
      </c>
      <c r="C17">
        <f t="shared" si="1"/>
        <v>0</v>
      </c>
      <c r="D17" s="42"/>
      <c r="E17" s="23">
        <f t="shared" si="2"/>
        <v>0</v>
      </c>
    </row>
    <row r="18" spans="1:5">
      <c r="B18" s="26">
        <f t="shared" si="0"/>
        <v>0</v>
      </c>
      <c r="C18">
        <f t="shared" si="1"/>
        <v>0</v>
      </c>
      <c r="D18" s="42"/>
      <c r="E18" s="23">
        <f t="shared" si="2"/>
        <v>0</v>
      </c>
    </row>
    <row r="19" spans="1:5">
      <c r="B19" s="26">
        <f t="shared" si="0"/>
        <v>0</v>
      </c>
      <c r="C19">
        <f t="shared" si="1"/>
        <v>0</v>
      </c>
      <c r="D19" s="42"/>
      <c r="E19" s="23">
        <f t="shared" si="2"/>
        <v>0</v>
      </c>
    </row>
    <row r="20" spans="1:5">
      <c r="B20" s="26">
        <f t="shared" si="0"/>
        <v>0</v>
      </c>
      <c r="C20">
        <f t="shared" si="1"/>
        <v>0</v>
      </c>
      <c r="D20" s="42"/>
      <c r="E20" s="23">
        <f t="shared" si="2"/>
        <v>0</v>
      </c>
    </row>
    <row r="23" spans="1:5">
      <c r="A23" s="30" t="s">
        <v>63</v>
      </c>
      <c r="B23" s="41">
        <f>SUM(D3:D20)</f>
        <v>0</v>
      </c>
    </row>
    <row r="24" spans="1:5">
      <c r="A24" s="30" t="s">
        <v>64</v>
      </c>
      <c r="B24" s="41">
        <f>SUM(D3:D20)</f>
        <v>0</v>
      </c>
    </row>
    <row r="25" spans="1:5">
      <c r="A25" s="30" t="s">
        <v>44</v>
      </c>
      <c r="B25" s="41">
        <f>SUM(E3:E20)</f>
        <v>0</v>
      </c>
    </row>
  </sheetData>
  <customSheetViews>
    <customSheetView guid="{89360425-5491-2F4A-AB3C-744AD00F3444}" scale="85" topLeftCell="A7">
      <selection activeCell="D3" sqref="D3:D19"/>
      <pageMargins left="0.7" right="0.7" top="0.75" bottom="0.75" header="0.3" footer="0.3"/>
      <pageSetup orientation="portrait" verticalDpi="0" r:id="rId1"/>
    </customSheetView>
    <customSheetView guid="{A818EA0B-B28A-467A-8939-FBF8E3607B5A}" scale="85" topLeftCell="A7">
      <selection activeCell="D3" sqref="D3:D19"/>
      <pageMargins left="0.7" right="0.7" top="0.75" bottom="0.75" header="0.3" footer="0.3"/>
      <pageSetup orientation="portrait" verticalDpi="0" r:id="rId2"/>
    </customSheetView>
  </customSheetViews>
  <mergeCells count="1">
    <mergeCell ref="A1:F1"/>
  </mergeCells>
  <pageMargins left="0.7" right="0.7" top="0.75" bottom="0.75" header="0.3" footer="0.3"/>
  <pageSetup orientation="portrait" verticalDpi="0"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1"/>
  <sheetViews>
    <sheetView tabSelected="1" zoomScale="85" zoomScaleNormal="85" workbookViewId="0">
      <selection activeCell="D13" sqref="D13"/>
    </sheetView>
  </sheetViews>
  <sheetFormatPr defaultColWidth="8.85546875" defaultRowHeight="15"/>
  <cols>
    <col min="1" max="1" width="21.85546875" bestFit="1" customWidth="1"/>
    <col min="2" max="2" width="32.42578125" bestFit="1" customWidth="1"/>
    <col min="3" max="3" width="13.28515625" customWidth="1"/>
    <col min="4" max="4" width="38.42578125" bestFit="1" customWidth="1"/>
    <col min="5" max="5" width="77.7109375" customWidth="1"/>
  </cols>
  <sheetData>
    <row r="1" spans="1:6" s="22" customFormat="1" ht="18.75">
      <c r="A1" s="62" t="s">
        <v>81</v>
      </c>
      <c r="B1" s="62"/>
      <c r="C1" s="63"/>
      <c r="D1" s="63"/>
      <c r="E1" s="63"/>
      <c r="F1" s="63"/>
    </row>
    <row r="3" spans="1:6">
      <c r="A3" s="64" t="s">
        <v>80</v>
      </c>
      <c r="B3" s="65"/>
      <c r="C3" s="50" t="s">
        <v>96</v>
      </c>
      <c r="D3" s="24" t="s">
        <v>58</v>
      </c>
      <c r="E3" s="24" t="s">
        <v>59</v>
      </c>
    </row>
    <row r="4" spans="1:6">
      <c r="A4" s="36"/>
      <c r="B4" s="33" t="s">
        <v>82</v>
      </c>
      <c r="C4" s="32"/>
      <c r="D4" s="31"/>
      <c r="E4" s="31" t="s">
        <v>94</v>
      </c>
    </row>
    <row r="5" spans="1:6">
      <c r="A5" s="37"/>
      <c r="B5" s="33" t="s">
        <v>82</v>
      </c>
      <c r="C5" s="32"/>
      <c r="D5" s="31"/>
      <c r="E5" s="31"/>
    </row>
    <row r="6" spans="1:6">
      <c r="A6" s="37"/>
      <c r="B6" s="33" t="s">
        <v>82</v>
      </c>
      <c r="C6" s="32"/>
      <c r="D6" s="31"/>
      <c r="E6" s="31"/>
    </row>
    <row r="7" spans="1:6">
      <c r="A7" s="37"/>
      <c r="B7" s="33" t="s">
        <v>82</v>
      </c>
      <c r="C7" s="32" t="s">
        <v>0</v>
      </c>
      <c r="D7" s="31"/>
      <c r="E7" s="31"/>
    </row>
    <row r="8" spans="1:6">
      <c r="A8" s="37"/>
      <c r="B8" s="33" t="s">
        <v>82</v>
      </c>
      <c r="C8" s="32"/>
      <c r="D8" s="31"/>
      <c r="E8" s="31"/>
    </row>
    <row r="9" spans="1:6">
      <c r="A9" s="37"/>
      <c r="B9" s="33" t="s">
        <v>82</v>
      </c>
      <c r="C9" s="32"/>
      <c r="D9" s="31"/>
      <c r="E9" s="31"/>
    </row>
    <row r="10" spans="1:6">
      <c r="A10" s="37"/>
      <c r="B10" s="33" t="s">
        <v>82</v>
      </c>
      <c r="C10" s="32"/>
      <c r="D10" s="31"/>
      <c r="E10" s="31"/>
    </row>
    <row r="11" spans="1:6">
      <c r="A11" s="37"/>
      <c r="B11" s="34" t="s">
        <v>83</v>
      </c>
      <c r="C11" s="23">
        <f>SUM(C4:C10)</f>
        <v>0</v>
      </c>
      <c r="D11" s="39"/>
      <c r="E11" s="40"/>
    </row>
    <row r="13" spans="1:6">
      <c r="A13" s="64" t="s">
        <v>84</v>
      </c>
      <c r="B13" s="65"/>
      <c r="C13" s="50" t="s">
        <v>96</v>
      </c>
      <c r="D13" s="24" t="s">
        <v>58</v>
      </c>
      <c r="E13" s="24" t="s">
        <v>59</v>
      </c>
    </row>
    <row r="14" spans="1:6">
      <c r="A14" s="36"/>
      <c r="B14" s="33" t="s">
        <v>82</v>
      </c>
      <c r="C14" s="32"/>
      <c r="D14" s="31"/>
      <c r="E14" s="31" t="s">
        <v>95</v>
      </c>
    </row>
    <row r="15" spans="1:6">
      <c r="A15" s="37"/>
      <c r="B15" s="33" t="s">
        <v>82</v>
      </c>
      <c r="C15" s="32"/>
      <c r="D15" s="31"/>
      <c r="E15" s="31"/>
    </row>
    <row r="16" spans="1:6">
      <c r="A16" s="37"/>
      <c r="B16" s="33" t="s">
        <v>82</v>
      </c>
      <c r="C16" s="32"/>
      <c r="D16" s="31"/>
      <c r="E16" s="31"/>
    </row>
    <row r="17" spans="1:5">
      <c r="A17" s="37"/>
      <c r="B17" s="33" t="s">
        <v>82</v>
      </c>
      <c r="C17" s="32"/>
      <c r="D17" s="31"/>
      <c r="E17" s="31"/>
    </row>
    <row r="18" spans="1:5">
      <c r="A18" s="37"/>
      <c r="B18" s="33" t="s">
        <v>82</v>
      </c>
      <c r="C18" s="32"/>
      <c r="D18" s="31"/>
      <c r="E18" s="31"/>
    </row>
    <row r="19" spans="1:5">
      <c r="A19" s="37"/>
      <c r="B19" s="33" t="s">
        <v>82</v>
      </c>
      <c r="C19" s="32"/>
      <c r="D19" s="31"/>
      <c r="E19" s="31"/>
    </row>
    <row r="20" spans="1:5">
      <c r="A20" s="37"/>
      <c r="B20" s="33" t="s">
        <v>82</v>
      </c>
      <c r="C20" s="32"/>
      <c r="D20" s="31"/>
      <c r="E20" s="31"/>
    </row>
    <row r="21" spans="1:5">
      <c r="A21" s="37"/>
      <c r="B21" s="34" t="s">
        <v>85</v>
      </c>
      <c r="C21" s="23">
        <f>SUM(C14:C20)</f>
        <v>0</v>
      </c>
      <c r="D21" s="39"/>
      <c r="E21" s="40"/>
    </row>
    <row r="23" spans="1:5">
      <c r="A23" s="64" t="s">
        <v>86</v>
      </c>
      <c r="B23" s="65"/>
      <c r="C23" s="50" t="s">
        <v>96</v>
      </c>
      <c r="D23" s="24" t="s">
        <v>58</v>
      </c>
      <c r="E23" s="24" t="s">
        <v>59</v>
      </c>
    </row>
    <row r="24" spans="1:5">
      <c r="A24" s="36"/>
      <c r="B24" s="33" t="s">
        <v>22</v>
      </c>
      <c r="C24" s="32">
        <v>200</v>
      </c>
      <c r="D24" s="31"/>
      <c r="E24" s="31"/>
    </row>
    <row r="25" spans="1:5">
      <c r="A25" s="37"/>
      <c r="B25" s="33" t="s">
        <v>87</v>
      </c>
      <c r="C25" s="32"/>
      <c r="D25" s="31"/>
      <c r="E25" s="31"/>
    </row>
    <row r="26" spans="1:5">
      <c r="A26" s="37"/>
      <c r="B26" s="33" t="s">
        <v>82</v>
      </c>
      <c r="C26" s="32"/>
      <c r="D26" s="31"/>
      <c r="E26" s="31" t="s">
        <v>94</v>
      </c>
    </row>
    <row r="27" spans="1:5">
      <c r="A27" s="37"/>
      <c r="B27" s="33" t="s">
        <v>82</v>
      </c>
      <c r="C27" s="32"/>
      <c r="D27" s="31"/>
      <c r="E27" s="31"/>
    </row>
    <row r="28" spans="1:5">
      <c r="A28" s="37"/>
      <c r="B28" s="33" t="s">
        <v>82</v>
      </c>
      <c r="C28" s="32"/>
      <c r="D28" s="31"/>
      <c r="E28" s="31"/>
    </row>
    <row r="29" spans="1:5">
      <c r="A29" s="37"/>
      <c r="B29" s="33" t="s">
        <v>82</v>
      </c>
      <c r="C29" s="32"/>
      <c r="D29" s="31"/>
      <c r="E29" s="31"/>
    </row>
    <row r="30" spans="1:5">
      <c r="A30" s="37"/>
      <c r="B30" s="33" t="s">
        <v>82</v>
      </c>
      <c r="C30" s="32"/>
      <c r="D30" s="31"/>
      <c r="E30" s="31"/>
    </row>
    <row r="31" spans="1:5">
      <c r="A31" s="37"/>
      <c r="B31" s="34" t="s">
        <v>89</v>
      </c>
      <c r="C31" s="23">
        <f>SUM(C24:C30)</f>
        <v>200</v>
      </c>
      <c r="D31" s="39"/>
      <c r="E31" s="40"/>
    </row>
  </sheetData>
  <customSheetViews>
    <customSheetView guid="{89360425-5491-2F4A-AB3C-744AD00F3444}" scale="85" showFormulas="1">
      <selection activeCell="C4" sqref="C4:C7"/>
      <pageMargins left="0.7" right="0.7" top="0.75" bottom="0.75" header="0.3" footer="0.3"/>
    </customSheetView>
    <customSheetView guid="{A818EA0B-B28A-467A-8939-FBF8E3607B5A}" scale="85">
      <selection activeCell="C35" sqref="C35"/>
      <pageMargins left="0.7" right="0.7" top="0.75" bottom="0.75" header="0.3" footer="0.3"/>
    </customSheetView>
  </customSheetViews>
  <mergeCells count="4">
    <mergeCell ref="A1:F1"/>
    <mergeCell ref="A3:B3"/>
    <mergeCell ref="A13:B13"/>
    <mergeCell ref="A23:B2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1"/>
  <sheetViews>
    <sheetView topLeftCell="A10" zoomScaleNormal="100" workbookViewId="0">
      <selection activeCell="D11" sqref="D11"/>
    </sheetView>
  </sheetViews>
  <sheetFormatPr defaultColWidth="8.85546875" defaultRowHeight="15"/>
  <cols>
    <col min="1" max="1" width="19.42578125" customWidth="1"/>
    <col min="2" max="2" width="25.42578125" bestFit="1" customWidth="1"/>
    <col min="3" max="3" width="21.42578125" customWidth="1"/>
    <col min="4" max="4" width="16" bestFit="1" customWidth="1"/>
    <col min="5" max="5" width="10.42578125" bestFit="1" customWidth="1"/>
    <col min="6" max="6" width="18" customWidth="1"/>
    <col min="7" max="7" width="14.28515625" customWidth="1"/>
    <col min="8" max="8" width="28.28515625" customWidth="1"/>
  </cols>
  <sheetData>
    <row r="1" spans="1:8" s="22" customFormat="1" ht="15.75">
      <c r="A1" s="59" t="s">
        <v>47</v>
      </c>
      <c r="B1" s="60"/>
      <c r="C1" s="60"/>
      <c r="D1" s="61"/>
    </row>
    <row r="2" spans="1:8" s="22" customFormat="1">
      <c r="A2" s="28" t="s">
        <v>48</v>
      </c>
      <c r="B2" s="72">
        <f>Course_title</f>
        <v>0</v>
      </c>
      <c r="C2" s="72"/>
      <c r="D2" s="73"/>
    </row>
    <row r="3" spans="1:8" s="22" customFormat="1">
      <c r="A3" s="28" t="s">
        <v>50</v>
      </c>
      <c r="B3" s="72">
        <f>Lead_instructor</f>
        <v>0</v>
      </c>
      <c r="C3" s="72"/>
      <c r="D3" s="73"/>
    </row>
    <row r="4" spans="1:8" s="22" customFormat="1">
      <c r="A4" s="28" t="s">
        <v>49</v>
      </c>
      <c r="B4" s="72">
        <f>Travel_location_s</f>
        <v>0</v>
      </c>
      <c r="C4" s="72"/>
      <c r="D4" s="73"/>
    </row>
    <row r="5" spans="1:8" s="22" customFormat="1">
      <c r="A5" s="28" t="s">
        <v>51</v>
      </c>
      <c r="B5" s="72">
        <f>Travel_dates</f>
        <v>0</v>
      </c>
      <c r="C5" s="72"/>
      <c r="D5" s="73"/>
    </row>
    <row r="6" spans="1:8" s="22" customFormat="1">
      <c r="A6" s="28" t="s">
        <v>45</v>
      </c>
      <c r="B6" s="82">
        <f>Number_of_students</f>
        <v>0</v>
      </c>
      <c r="C6" s="82"/>
      <c r="D6" s="83"/>
    </row>
    <row r="7" spans="1:8" s="22" customFormat="1" ht="15.75" thickBot="1">
      <c r="A7" s="29" t="s">
        <v>46</v>
      </c>
      <c r="B7" s="80">
        <f>Number_of_faculty</f>
        <v>0</v>
      </c>
      <c r="C7" s="80"/>
      <c r="D7" s="81"/>
      <c r="G7" s="91"/>
      <c r="H7" s="91"/>
    </row>
    <row r="8" spans="1:8" ht="15.75" thickBot="1">
      <c r="A8" s="92"/>
      <c r="B8" s="93"/>
      <c r="C8" s="94"/>
      <c r="D8" s="2"/>
      <c r="F8" s="1"/>
      <c r="G8" s="95"/>
      <c r="H8" s="95"/>
    </row>
    <row r="9" spans="1:8" ht="15.75" thickBot="1">
      <c r="A9" s="3" t="s">
        <v>1</v>
      </c>
      <c r="B9" s="4" t="s">
        <v>2</v>
      </c>
      <c r="C9" s="4"/>
      <c r="D9" s="4" t="s">
        <v>3</v>
      </c>
      <c r="E9" s="5" t="s">
        <v>4</v>
      </c>
      <c r="F9" s="16" t="s">
        <v>5</v>
      </c>
      <c r="G9" s="74" t="s">
        <v>6</v>
      </c>
      <c r="H9" s="85"/>
    </row>
    <row r="10" spans="1:8" ht="16.5" thickBot="1">
      <c r="A10" s="6"/>
      <c r="B10" s="7" t="s">
        <v>0</v>
      </c>
      <c r="C10" s="7" t="s">
        <v>7</v>
      </c>
      <c r="D10" s="13">
        <f>Cost_of_airfare</f>
        <v>0</v>
      </c>
      <c r="E10" s="14">
        <f t="shared" ref="E10:E17" si="0">Number_of_students</f>
        <v>0</v>
      </c>
      <c r="F10" s="15">
        <f t="shared" ref="F10:F17" si="1">D10*E10</f>
        <v>0</v>
      </c>
      <c r="G10" s="77"/>
      <c r="H10" s="84"/>
    </row>
    <row r="11" spans="1:8" ht="16.5" thickBot="1">
      <c r="A11" s="6"/>
      <c r="B11" s="7"/>
      <c r="C11" s="7" t="s">
        <v>8</v>
      </c>
      <c r="D11" s="13">
        <f>TOTAL_GROUND_TRANSPORTATION</f>
        <v>200</v>
      </c>
      <c r="E11" s="14">
        <f t="shared" si="0"/>
        <v>0</v>
      </c>
      <c r="F11" s="15">
        <f t="shared" si="1"/>
        <v>0</v>
      </c>
      <c r="G11" s="77"/>
      <c r="H11" s="84"/>
    </row>
    <row r="12" spans="1:8" ht="16.5" thickBot="1">
      <c r="A12" s="6"/>
      <c r="B12" s="7"/>
      <c r="C12" s="7" t="s">
        <v>69</v>
      </c>
      <c r="D12" s="13">
        <f>Cost_of_lodging_per_student</f>
        <v>0</v>
      </c>
      <c r="E12" s="14">
        <f t="shared" si="0"/>
        <v>0</v>
      </c>
      <c r="F12" s="15">
        <f t="shared" si="1"/>
        <v>0</v>
      </c>
      <c r="G12" s="77"/>
      <c r="H12" s="84"/>
    </row>
    <row r="13" spans="1:8" ht="16.5" thickBot="1">
      <c r="A13" s="6"/>
      <c r="B13" s="7"/>
      <c r="C13" s="7" t="s">
        <v>9</v>
      </c>
      <c r="D13" s="13">
        <f>Cost_of_restration_fees</f>
        <v>0</v>
      </c>
      <c r="E13" s="14">
        <f t="shared" si="0"/>
        <v>0</v>
      </c>
      <c r="F13" s="15">
        <f t="shared" si="1"/>
        <v>0</v>
      </c>
      <c r="G13" s="77"/>
      <c r="H13" s="84"/>
    </row>
    <row r="14" spans="1:8" ht="16.5" thickBot="1">
      <c r="A14" s="6"/>
      <c r="B14" s="7" t="s">
        <v>0</v>
      </c>
      <c r="C14" s="7" t="s">
        <v>10</v>
      </c>
      <c r="D14" s="13">
        <f>Estimated_cost_of_meals_for_students</f>
        <v>0</v>
      </c>
      <c r="E14" s="14">
        <f t="shared" si="0"/>
        <v>0</v>
      </c>
      <c r="F14" s="15">
        <f t="shared" si="1"/>
        <v>0</v>
      </c>
      <c r="G14" s="77" t="s">
        <v>0</v>
      </c>
      <c r="H14" s="84"/>
    </row>
    <row r="15" spans="1:8" ht="16.5" thickBot="1">
      <c r="A15" s="6"/>
      <c r="B15" s="7" t="s">
        <v>0</v>
      </c>
      <c r="C15" s="7" t="s">
        <v>11</v>
      </c>
      <c r="D15" s="13">
        <f>Cultural_activities_TOTAL_PER_STUDENT</f>
        <v>0</v>
      </c>
      <c r="E15" s="14">
        <f t="shared" si="0"/>
        <v>0</v>
      </c>
      <c r="F15" s="15">
        <f t="shared" si="1"/>
        <v>0</v>
      </c>
      <c r="G15" s="77" t="s">
        <v>0</v>
      </c>
      <c r="H15" s="84"/>
    </row>
    <row r="16" spans="1:8" ht="16.5" thickBot="1">
      <c r="A16" s="6"/>
      <c r="B16" s="7"/>
      <c r="C16" s="7" t="s">
        <v>12</v>
      </c>
      <c r="D16" s="13">
        <f>Health_and_travel_insurance_per_student</f>
        <v>0</v>
      </c>
      <c r="E16" s="14">
        <f t="shared" si="0"/>
        <v>0</v>
      </c>
      <c r="F16" s="15">
        <f t="shared" si="1"/>
        <v>0</v>
      </c>
      <c r="G16" s="96" t="s">
        <v>102</v>
      </c>
      <c r="H16" s="84"/>
    </row>
    <row r="17" spans="1:8" ht="16.5" thickBot="1">
      <c r="A17" s="6"/>
      <c r="B17" s="8" t="s">
        <v>13</v>
      </c>
      <c r="C17" s="7"/>
      <c r="D17" s="13">
        <f>TOTAL_OTHER_EXPENSES_STUDENTS</f>
        <v>0</v>
      </c>
      <c r="E17" s="14">
        <f t="shared" si="0"/>
        <v>0</v>
      </c>
      <c r="F17" s="15">
        <f t="shared" si="1"/>
        <v>0</v>
      </c>
      <c r="G17" s="77"/>
      <c r="H17" s="84"/>
    </row>
    <row r="18" spans="1:8" ht="15.75" thickBot="1">
      <c r="A18" s="3" t="s">
        <v>14</v>
      </c>
      <c r="B18" s="4" t="s">
        <v>15</v>
      </c>
      <c r="C18" s="4"/>
      <c r="D18" s="4" t="s">
        <v>3</v>
      </c>
      <c r="E18" s="4" t="s">
        <v>4</v>
      </c>
      <c r="F18" s="16" t="s">
        <v>5</v>
      </c>
      <c r="G18" s="74" t="s">
        <v>6</v>
      </c>
      <c r="H18" s="76"/>
    </row>
    <row r="19" spans="1:8" ht="16.5" thickBot="1">
      <c r="A19" s="6"/>
      <c r="B19" s="7"/>
      <c r="C19" s="7" t="s">
        <v>7</v>
      </c>
      <c r="D19" s="13">
        <f>Cost_of_airfare</f>
        <v>0</v>
      </c>
      <c r="E19" s="14">
        <f t="shared" ref="E19:E26" si="2">Number_of_faculty</f>
        <v>0</v>
      </c>
      <c r="F19" s="15">
        <f t="shared" ref="F19:F26" si="3">D19*E19</f>
        <v>0</v>
      </c>
      <c r="G19" s="77"/>
      <c r="H19" s="84"/>
    </row>
    <row r="20" spans="1:8" ht="16.5" thickBot="1">
      <c r="A20" s="6"/>
      <c r="B20" s="7"/>
      <c r="C20" s="7" t="s">
        <v>8</v>
      </c>
      <c r="D20" s="13">
        <f>TOTAL_GROUND_TRANSPORTATION</f>
        <v>200</v>
      </c>
      <c r="E20" s="14">
        <f t="shared" si="2"/>
        <v>0</v>
      </c>
      <c r="F20" s="15">
        <f t="shared" si="3"/>
        <v>0</v>
      </c>
      <c r="G20" s="77"/>
      <c r="H20" s="84"/>
    </row>
    <row r="21" spans="1:8" ht="16.5" thickBot="1">
      <c r="A21" s="6"/>
      <c r="B21" s="7"/>
      <c r="C21" s="7" t="s">
        <v>69</v>
      </c>
      <c r="D21" s="13">
        <f>Cost_of_lodging_per_faculty</f>
        <v>0</v>
      </c>
      <c r="E21" s="14">
        <f t="shared" si="2"/>
        <v>0</v>
      </c>
      <c r="F21" s="15">
        <f t="shared" si="3"/>
        <v>0</v>
      </c>
      <c r="G21" s="77"/>
      <c r="H21" s="84"/>
    </row>
    <row r="22" spans="1:8" ht="16.5" thickBot="1">
      <c r="A22" s="6"/>
      <c r="B22" s="7"/>
      <c r="C22" s="7" t="s">
        <v>9</v>
      </c>
      <c r="D22" s="13">
        <f>Cost_of_restration_fees</f>
        <v>0</v>
      </c>
      <c r="E22" s="14">
        <f t="shared" si="2"/>
        <v>0</v>
      </c>
      <c r="F22" s="15">
        <f t="shared" si="3"/>
        <v>0</v>
      </c>
      <c r="G22" s="77"/>
      <c r="H22" s="84"/>
    </row>
    <row r="23" spans="1:8" ht="16.5" thickBot="1">
      <c r="A23" s="6"/>
      <c r="B23" s="7"/>
      <c r="C23" s="7" t="s">
        <v>10</v>
      </c>
      <c r="D23" s="13">
        <f>Estimated_cost_of_meals_for_faculty</f>
        <v>0</v>
      </c>
      <c r="E23" s="14">
        <f t="shared" si="2"/>
        <v>0</v>
      </c>
      <c r="F23" s="15">
        <f t="shared" si="3"/>
        <v>0</v>
      </c>
      <c r="G23" s="77"/>
      <c r="H23" s="84"/>
    </row>
    <row r="24" spans="1:8" ht="16.5" thickBot="1">
      <c r="A24" s="6"/>
      <c r="B24" s="7"/>
      <c r="C24" s="7" t="s">
        <v>11</v>
      </c>
      <c r="D24" s="13">
        <f>Cultural_activities_TOTAL_PER_FACULTY</f>
        <v>0</v>
      </c>
      <c r="E24" s="14">
        <f t="shared" si="2"/>
        <v>0</v>
      </c>
      <c r="F24" s="15">
        <f t="shared" si="3"/>
        <v>0</v>
      </c>
      <c r="G24" s="77"/>
      <c r="H24" s="84"/>
    </row>
    <row r="25" spans="1:8" ht="16.5" thickBot="1">
      <c r="A25" s="6"/>
      <c r="B25" s="7"/>
      <c r="C25" s="7" t="s">
        <v>16</v>
      </c>
      <c r="D25" s="13">
        <f>Health_and_travel_insurance_per_faculty</f>
        <v>0</v>
      </c>
      <c r="E25" s="14">
        <f t="shared" si="2"/>
        <v>0</v>
      </c>
      <c r="F25" s="15">
        <f t="shared" si="3"/>
        <v>0</v>
      </c>
      <c r="G25" s="86" t="s">
        <v>102</v>
      </c>
      <c r="H25" s="87"/>
    </row>
    <row r="26" spans="1:8" ht="16.5" thickBot="1">
      <c r="A26" s="6"/>
      <c r="B26" s="7" t="s">
        <v>13</v>
      </c>
      <c r="C26" s="7"/>
      <c r="D26" s="13">
        <f>TOTAL_OTHER_EXPENSES_FACULTY</f>
        <v>0</v>
      </c>
      <c r="E26" s="14">
        <f t="shared" si="2"/>
        <v>0</v>
      </c>
      <c r="F26" s="15">
        <f t="shared" si="3"/>
        <v>0</v>
      </c>
      <c r="G26" s="77" t="s">
        <v>17</v>
      </c>
      <c r="H26" s="84"/>
    </row>
    <row r="27" spans="1:8" ht="15.75" thickBot="1">
      <c r="A27" s="3" t="s">
        <v>18</v>
      </c>
      <c r="B27" s="4" t="s">
        <v>19</v>
      </c>
      <c r="C27" s="4"/>
      <c r="D27" s="4" t="s">
        <v>20</v>
      </c>
      <c r="E27" s="74" t="s">
        <v>21</v>
      </c>
      <c r="F27" s="75"/>
      <c r="G27" s="75"/>
      <c r="H27" s="76"/>
    </row>
    <row r="28" spans="1:8" ht="16.5" thickBot="1">
      <c r="A28" s="6"/>
      <c r="B28" s="7"/>
      <c r="C28" s="7" t="s">
        <v>22</v>
      </c>
      <c r="D28" s="13">
        <f>Supplies</f>
        <v>200</v>
      </c>
      <c r="E28" s="77"/>
      <c r="F28" s="78"/>
      <c r="G28" s="78"/>
      <c r="H28" s="79"/>
    </row>
    <row r="29" spans="1:8" ht="16.5" thickBot="1">
      <c r="A29" s="6"/>
      <c r="B29" s="7"/>
      <c r="C29" s="7" t="s">
        <v>23</v>
      </c>
      <c r="D29" s="13">
        <f>Printing_copying</f>
        <v>0</v>
      </c>
      <c r="E29" s="77"/>
      <c r="F29" s="78"/>
      <c r="G29" s="78"/>
      <c r="H29" s="79"/>
    </row>
    <row r="30" spans="1:8" ht="16.5" thickBot="1">
      <c r="A30" s="6"/>
      <c r="B30" s="7" t="s">
        <v>13</v>
      </c>
      <c r="C30" s="7"/>
      <c r="D30" s="13">
        <f>TOTAL_OTHER_OPERATING_EXPENSES</f>
        <v>200</v>
      </c>
      <c r="E30" s="77" t="s">
        <v>17</v>
      </c>
      <c r="F30" s="78"/>
      <c r="G30" s="17"/>
      <c r="H30" s="7"/>
    </row>
    <row r="31" spans="1:8" ht="15.75" thickBot="1">
      <c r="A31" s="3" t="s">
        <v>24</v>
      </c>
      <c r="B31" s="4" t="s">
        <v>25</v>
      </c>
      <c r="C31" s="4"/>
      <c r="D31" s="4" t="s">
        <v>3</v>
      </c>
      <c r="E31" s="74" t="s">
        <v>21</v>
      </c>
      <c r="F31" s="75"/>
      <c r="G31" s="75"/>
      <c r="H31" s="76"/>
    </row>
    <row r="32" spans="1:8" ht="16.5" thickBot="1">
      <c r="A32" s="6"/>
      <c r="B32" s="7"/>
      <c r="C32" s="7" t="s">
        <v>88</v>
      </c>
      <c r="D32" s="48">
        <f>Cost_of_tuition_per_student</f>
        <v>0</v>
      </c>
      <c r="E32" s="77" t="s">
        <v>26</v>
      </c>
      <c r="F32" s="78"/>
      <c r="G32" s="78"/>
      <c r="H32" s="79"/>
    </row>
    <row r="33" spans="1:8" s="49" customFormat="1" ht="16.5" thickBot="1">
      <c r="A33" s="6"/>
      <c r="B33" s="7"/>
      <c r="C33" s="7" t="s">
        <v>97</v>
      </c>
      <c r="D33" s="48">
        <f>Cost_of_travel_fee_per_student</f>
        <v>0</v>
      </c>
      <c r="E33" s="88" t="s">
        <v>26</v>
      </c>
      <c r="F33" s="89"/>
      <c r="G33" s="89"/>
      <c r="H33" s="90"/>
    </row>
    <row r="34" spans="1:8" ht="16.5" thickBot="1">
      <c r="A34" s="3" t="s">
        <v>27</v>
      </c>
      <c r="B34" s="4"/>
      <c r="C34" s="4"/>
      <c r="D34" s="4"/>
      <c r="E34" s="74"/>
      <c r="F34" s="85"/>
      <c r="G34" s="5"/>
      <c r="H34" s="9"/>
    </row>
    <row r="35" spans="1:8" ht="16.5" thickBot="1">
      <c r="A35" s="10"/>
      <c r="B35" s="68" t="s">
        <v>28</v>
      </c>
      <c r="C35" s="70"/>
      <c r="D35" s="11"/>
      <c r="E35" s="68"/>
      <c r="F35" s="69"/>
      <c r="G35" s="18">
        <f>F10+F11+F12+F13+F14+F15+F16+F17</f>
        <v>0</v>
      </c>
      <c r="H35" s="11"/>
    </row>
    <row r="36" spans="1:8" ht="16.5" thickBot="1">
      <c r="A36" s="10" t="s">
        <v>29</v>
      </c>
      <c r="B36" s="66" t="s">
        <v>30</v>
      </c>
      <c r="C36" s="67"/>
      <c r="D36" s="12"/>
      <c r="E36" s="68"/>
      <c r="F36" s="69"/>
      <c r="G36" s="19">
        <f>G35*0.666</f>
        <v>0</v>
      </c>
      <c r="H36" s="11" t="s">
        <v>0</v>
      </c>
    </row>
    <row r="37" spans="1:8" ht="16.5" thickBot="1">
      <c r="A37" s="10"/>
      <c r="B37" s="68" t="s">
        <v>31</v>
      </c>
      <c r="C37" s="70"/>
      <c r="D37" s="11"/>
      <c r="E37" s="68"/>
      <c r="F37" s="69"/>
      <c r="G37" s="18">
        <f>G35-G36</f>
        <v>0</v>
      </c>
      <c r="H37" s="11"/>
    </row>
    <row r="38" spans="1:8" ht="16.5" thickBot="1">
      <c r="A38" s="10" t="s">
        <v>32</v>
      </c>
      <c r="B38" s="68" t="s">
        <v>33</v>
      </c>
      <c r="C38" s="70"/>
      <c r="D38" s="11"/>
      <c r="E38" s="68"/>
      <c r="F38" s="69"/>
      <c r="G38" s="18">
        <f>F19+F20+F21+F22+F23+F24+F25+F26</f>
        <v>0</v>
      </c>
      <c r="H38" s="11" t="s">
        <v>0</v>
      </c>
    </row>
    <row r="39" spans="1:8" ht="16.5" thickBot="1">
      <c r="A39" s="10" t="s">
        <v>34</v>
      </c>
      <c r="B39" s="68" t="s">
        <v>35</v>
      </c>
      <c r="C39" s="70"/>
      <c r="D39" s="11"/>
      <c r="E39" s="68"/>
      <c r="F39" s="69"/>
      <c r="G39" s="18">
        <f>D28+D29+D30</f>
        <v>400</v>
      </c>
      <c r="H39" s="11" t="s">
        <v>0</v>
      </c>
    </row>
    <row r="40" spans="1:8" ht="16.5" thickBot="1">
      <c r="A40" s="10"/>
      <c r="B40" s="66" t="s">
        <v>36</v>
      </c>
      <c r="C40" s="67"/>
      <c r="D40" s="12"/>
      <c r="E40" s="68"/>
      <c r="F40" s="69"/>
      <c r="G40" s="19">
        <f>G36+G38+G39</f>
        <v>400</v>
      </c>
      <c r="H40" s="11"/>
    </row>
    <row r="41" spans="1:8" ht="16.5" thickBot="1">
      <c r="A41" s="10"/>
      <c r="B41" s="68" t="s">
        <v>37</v>
      </c>
      <c r="C41" s="70"/>
      <c r="D41" s="12"/>
      <c r="E41" s="66"/>
      <c r="F41" s="71"/>
      <c r="G41" s="20">
        <f>G37</f>
        <v>0</v>
      </c>
      <c r="H41" s="11"/>
    </row>
  </sheetData>
  <customSheetViews>
    <customSheetView guid="{89360425-5491-2F4A-AB3C-744AD00F3444}" topLeftCell="B22">
      <selection activeCell="D38" sqref="D38"/>
      <pageMargins left="0.7" right="0.7" top="0.75" bottom="0.75" header="0.3" footer="0.3"/>
      <pageSetup orientation="portrait" r:id="rId1"/>
    </customSheetView>
    <customSheetView guid="{A818EA0B-B28A-467A-8939-FBF8E3607B5A}" topLeftCell="A10">
      <selection activeCell="D11" sqref="D11"/>
      <pageMargins left="0.7" right="0.7" top="0.75" bottom="0.75" header="0.3" footer="0.3"/>
      <pageSetup orientation="portrait" r:id="rId2"/>
    </customSheetView>
  </customSheetViews>
  <mergeCells count="50">
    <mergeCell ref="A8:C8"/>
    <mergeCell ref="G8:H8"/>
    <mergeCell ref="G12:H12"/>
    <mergeCell ref="G13:H13"/>
    <mergeCell ref="G18:H18"/>
    <mergeCell ref="G14:H14"/>
    <mergeCell ref="G15:H15"/>
    <mergeCell ref="G16:H16"/>
    <mergeCell ref="G9:H9"/>
    <mergeCell ref="G10:H10"/>
    <mergeCell ref="G11:H11"/>
    <mergeCell ref="G17:H17"/>
    <mergeCell ref="G25:H25"/>
    <mergeCell ref="G26:H26"/>
    <mergeCell ref="E27:H27"/>
    <mergeCell ref="E33:H33"/>
    <mergeCell ref="G7:H7"/>
    <mergeCell ref="G22:H22"/>
    <mergeCell ref="E29:H29"/>
    <mergeCell ref="B36:C36"/>
    <mergeCell ref="E36:F36"/>
    <mergeCell ref="B37:C37"/>
    <mergeCell ref="E37:F37"/>
    <mergeCell ref="E34:F34"/>
    <mergeCell ref="B35:C35"/>
    <mergeCell ref="E35:F35"/>
    <mergeCell ref="B3:D3"/>
    <mergeCell ref="B2:D2"/>
    <mergeCell ref="A1:D1"/>
    <mergeCell ref="E31:H31"/>
    <mergeCell ref="E32:H32"/>
    <mergeCell ref="B7:D7"/>
    <mergeCell ref="B6:D6"/>
    <mergeCell ref="B5:D5"/>
    <mergeCell ref="B4:D4"/>
    <mergeCell ref="G23:H23"/>
    <mergeCell ref="G19:H19"/>
    <mergeCell ref="G20:H20"/>
    <mergeCell ref="G21:H21"/>
    <mergeCell ref="E28:H28"/>
    <mergeCell ref="E30:F30"/>
    <mergeCell ref="G24:H24"/>
    <mergeCell ref="B40:C40"/>
    <mergeCell ref="E40:F40"/>
    <mergeCell ref="B41:C41"/>
    <mergeCell ref="E41:F41"/>
    <mergeCell ref="B38:C38"/>
    <mergeCell ref="E38:F38"/>
    <mergeCell ref="B39:C39"/>
    <mergeCell ref="E39:F39"/>
  </mergeCells>
  <phoneticPr fontId="3" type="noConversion"/>
  <pageMargins left="0.7" right="0.7" top="0.75" bottom="0.75" header="0.3" footer="0.3"/>
  <pageSetup orientation="portrait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25</vt:i4>
      </vt:variant>
    </vt:vector>
  </HeadingPairs>
  <TitlesOfParts>
    <vt:vector size="30" baseType="lpstr">
      <vt:lpstr>Page 1_Start here</vt:lpstr>
      <vt:lpstr>Page 2_Ground transportation</vt:lpstr>
      <vt:lpstr>Page 3_Cultural activities</vt:lpstr>
      <vt:lpstr>Page 4_Other expenses</vt:lpstr>
      <vt:lpstr>Univ 392 Budget Worksheet</vt:lpstr>
      <vt:lpstr>Cost_of_airfare</vt:lpstr>
      <vt:lpstr>Cost_of_lodging_per_faculty</vt:lpstr>
      <vt:lpstr>Cost_of_lodging_per_person</vt:lpstr>
      <vt:lpstr>Cost_of_lodging_per_student</vt:lpstr>
      <vt:lpstr>Cost_of_restration_fees</vt:lpstr>
      <vt:lpstr>Cost_of_travel_fee_per_student</vt:lpstr>
      <vt:lpstr>Cost_of_tuition_per_student</vt:lpstr>
      <vt:lpstr>Course_title</vt:lpstr>
      <vt:lpstr>Cultural_activities_TOTAL_PER_FACULTY</vt:lpstr>
      <vt:lpstr>Cultural_activities_TOTAL_PER_STUDENT</vt:lpstr>
      <vt:lpstr>Estimated_cost_of_meals_for_faculty</vt:lpstr>
      <vt:lpstr>Estimated_cost_of_meals_for_students</vt:lpstr>
      <vt:lpstr>Health_and_travel_insurance_per_faculty</vt:lpstr>
      <vt:lpstr>Health_and_travel_insurance_per_student</vt:lpstr>
      <vt:lpstr>Lead_instructor</vt:lpstr>
      <vt:lpstr>Number_of_faculty</vt:lpstr>
      <vt:lpstr>Number_of_students</vt:lpstr>
      <vt:lpstr>Printing_copying</vt:lpstr>
      <vt:lpstr>Supplies</vt:lpstr>
      <vt:lpstr>TOTAL_GROUND_TRANSPORTATION</vt:lpstr>
      <vt:lpstr>TOTAL_OTHER_EXPENSES_FACULTY</vt:lpstr>
      <vt:lpstr>TOTAL_OTHER_EXPENSES_STUDENTS</vt:lpstr>
      <vt:lpstr>TOTAL_OTHER_OPERATING_EXPENSES</vt:lpstr>
      <vt:lpstr>Travel_dates</vt:lpstr>
      <vt:lpstr>Travel_location_s</vt:lpstr>
    </vt:vector>
  </TitlesOfParts>
  <Company>CSUCI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Edwards, Jeannette</cp:lastModifiedBy>
  <dcterms:created xsi:type="dcterms:W3CDTF">2011-09-14T23:08:30Z</dcterms:created>
  <dcterms:modified xsi:type="dcterms:W3CDTF">2019-08-27T23:21:47Z</dcterms:modified>
</cp:coreProperties>
</file>